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codeconvsr1.sharepoint.com/sites/codeco/CODECO/Clients/EMSAGS/3. Bestek en Begroting/1. Begroting/"/>
    </mc:Choice>
  </mc:AlternateContent>
  <xr:revisionPtr revIDLastSave="16" documentId="8_{5A61848C-4AFC-415E-8F94-2C9C042B87AE}" xr6:coauthVersionLast="47" xr6:coauthVersionMax="47" xr10:uidLastSave="{ABFA0444-E548-42C7-A600-91008DED6282}"/>
  <bookViews>
    <workbookView xWindow="-108" yWindow="-108" windowWidth="23256" windowHeight="13896" tabRatio="579" xr2:uid="{00000000-000D-0000-FFFF-FFFF00000000}"/>
  </bookViews>
  <sheets>
    <sheet name="sheet 1" sheetId="20" r:id="rId1"/>
    <sheet name="BOQ B-DORMS" sheetId="25" state="hidden" r:id="rId2"/>
    <sheet name="Struct. Eng. Est. C-Dorm WOMEN" sheetId="19" state="hidden" r:id="rId3"/>
    <sheet name="BOQ C-DORM WOMEN" sheetId="28" state="hidden" r:id="rId4"/>
    <sheet name="Structural Eng. Est. C-Dorm MEN" sheetId="18" state="hidden" r:id="rId5"/>
    <sheet name="BOQ C-Dorm men" sheetId="30" state="hidden" r:id="rId6"/>
    <sheet name="Sanitary Engineers Est. C-Dorms" sheetId="22" state="hidden" r:id="rId7"/>
    <sheet name="Sanitary Engineers Est.B-Dorms " sheetId="15" state="hidden" r:id="rId8"/>
    <sheet name="Sheet1" sheetId="13" state="hidden" r:id="rId9"/>
  </sheets>
  <definedNames>
    <definedName name="_xlnm._FilterDatabase" localSheetId="1" hidden="1">'BOQ B-DORMS'!$A$1:$J$126</definedName>
    <definedName name="_xlnm._FilterDatabase" localSheetId="5" hidden="1">'BOQ C-Dorm men'!$A$1:$A$156</definedName>
    <definedName name="_xlnm._FilterDatabase" localSheetId="3" hidden="1">'BOQ C-DORM WOMEN'!$A$1:$A$477</definedName>
    <definedName name="_xlnm._FilterDatabase" localSheetId="0" hidden="1">'sheet 1'!$A$1:$A$210</definedName>
    <definedName name="_Toc172413908" localSheetId="0">'sheet 1'!$C$24</definedName>
    <definedName name="_Toc175227541" localSheetId="0">'sheet 1'!$C$109</definedName>
    <definedName name="_xlnm.Print_Area" localSheetId="5">'BOQ C-Dorm men'!$B$2:$J$11</definedName>
    <definedName name="_xlnm.Print_Area" localSheetId="3">'BOQ C-DORM WOMEN'!$B$2:$J$155</definedName>
    <definedName name="_xlnm.Print_Area" localSheetId="6">'Sanitary Engineers Est. C-Dorms'!$A$2:$L$38</definedName>
    <definedName name="_xlnm.Print_Area" localSheetId="7">'Sanitary Engineers Est.B-Dorms '!$A$2:$L$43</definedName>
    <definedName name="_xlnm.Print_Area" localSheetId="0">'sheet 1'!$B$2:$L$115</definedName>
    <definedName name="_xlnm.Print_Area" localSheetId="2">'Struct. Eng. Est. C-Dorm WOMEN'!$B$2:$K$156</definedName>
    <definedName name="_xlnm.Print_Area" localSheetId="4">'Structural Eng. Est. C-Dorm MEN'!$B$2:$K$11</definedName>
    <definedName name="_xlnm.Print_Titles" localSheetId="5">'BOQ C-Dorm men'!$10:$11</definedName>
    <definedName name="_xlnm.Print_Titles" localSheetId="3">'BOQ C-DORM WOMEN'!$10:$11</definedName>
    <definedName name="_xlnm.Print_Titles" localSheetId="6">'Sanitary Engineers Est. C-Dorms'!$2:$11</definedName>
    <definedName name="_xlnm.Print_Titles" localSheetId="7">'Sanitary Engineers Est.B-Dorms '!$2:$11</definedName>
    <definedName name="_xlnm.Print_Titles" localSheetId="0">'sheet 1'!$10:$11</definedName>
    <definedName name="_xlnm.Print_Titles" localSheetId="2">'Struct. Eng. Est. C-Dorm WOMEN'!$10:$11</definedName>
    <definedName name="_xlnm.Print_Titles" localSheetId="4">'Structural Eng. Est. C-Dorm MEN'!$10:$11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7" i="20" l="1"/>
  <c r="L116" i="20" s="1"/>
  <c r="L119" i="20" s="1"/>
  <c r="L64" i="20"/>
  <c r="L20" i="20"/>
  <c r="L27" i="20"/>
  <c r="L28" i="20" l="1"/>
  <c r="L67" i="20" l="1"/>
  <c r="L65" i="20"/>
  <c r="L15" i="20"/>
  <c r="L113" i="20"/>
  <c r="L110" i="20"/>
  <c r="L109" i="20" l="1"/>
  <c r="L112" i="20"/>
  <c r="L90" i="20"/>
  <c r="L89" i="20"/>
  <c r="L59" i="20" l="1"/>
  <c r="L41" i="20"/>
  <c r="L42" i="20"/>
  <c r="L43" i="20"/>
  <c r="L44" i="20"/>
  <c r="L45" i="20"/>
  <c r="L46" i="20"/>
  <c r="L37" i="20"/>
  <c r="L36" i="20" l="1"/>
  <c r="L51" i="20"/>
  <c r="L97" i="20"/>
  <c r="L96" i="20"/>
  <c r="L19" i="20"/>
  <c r="L29" i="20"/>
  <c r="L76" i="20"/>
  <c r="L55" i="20"/>
  <c r="L56" i="20"/>
  <c r="L57" i="20"/>
  <c r="L58" i="20"/>
  <c r="L60" i="20"/>
  <c r="L63" i="20"/>
  <c r="L50" i="20" l="1"/>
  <c r="M106" i="20"/>
  <c r="L101" i="20"/>
  <c r="L104" i="20"/>
  <c r="L105" i="20"/>
  <c r="L106" i="20"/>
  <c r="L107" i="20"/>
  <c r="L100" i="20"/>
  <c r="L94" i="20"/>
  <c r="L95" i="20"/>
  <c r="L82" i="20"/>
  <c r="L81" i="20"/>
  <c r="L80" i="20"/>
  <c r="L79" i="20"/>
  <c r="L40" i="20"/>
  <c r="L39" i="20" s="1"/>
  <c r="M37" i="20"/>
  <c r="L32" i="20"/>
  <c r="L33" i="20"/>
  <c r="L34" i="20"/>
  <c r="L24" i="20"/>
  <c r="L25" i="20"/>
  <c r="L26" i="20"/>
  <c r="L23" i="20"/>
  <c r="L103" i="20" l="1"/>
  <c r="L22" i="20"/>
  <c r="L99" i="20"/>
  <c r="L66" i="20"/>
  <c r="L78" i="20"/>
  <c r="L77" i="20"/>
  <c r="L71" i="20"/>
  <c r="L70" i="20"/>
  <c r="L69" i="20" l="1"/>
  <c r="L62" i="20"/>
  <c r="L54" i="20"/>
  <c r="L75" i="20"/>
  <c r="L13" i="20"/>
  <c r="L18" i="20"/>
  <c r="L53" i="20" l="1"/>
  <c r="L17" i="20"/>
  <c r="L49" i="20"/>
  <c r="L93" i="20"/>
  <c r="L88" i="20"/>
  <c r="L85" i="20"/>
  <c r="L74" i="20"/>
  <c r="L84" i="20" l="1"/>
  <c r="L73" i="20"/>
  <c r="L87" i="20"/>
  <c r="L92" i="20"/>
  <c r="L31" i="20"/>
  <c r="L48" i="20"/>
  <c r="D80" i="25"/>
  <c r="G8" i="25"/>
  <c r="I66" i="30"/>
  <c r="G34" i="19" l="1"/>
  <c r="G131" i="28"/>
  <c r="D54" i="30"/>
  <c r="G46" i="18"/>
  <c r="G117" i="19"/>
  <c r="G47" i="19"/>
  <c r="F47" i="28" s="1"/>
  <c r="A1" i="30"/>
  <c r="B1" i="30"/>
  <c r="C1" i="30"/>
  <c r="D1" i="30"/>
  <c r="E1" i="30"/>
  <c r="F1" i="30"/>
  <c r="G1" i="30"/>
  <c r="H1" i="30"/>
  <c r="I1" i="30"/>
  <c r="A2" i="30"/>
  <c r="B2" i="30"/>
  <c r="A3" i="30"/>
  <c r="B3" i="30"/>
  <c r="C3" i="30"/>
  <c r="D3" i="30"/>
  <c r="E3" i="30"/>
  <c r="F3" i="30"/>
  <c r="G3" i="30"/>
  <c r="I3" i="30"/>
  <c r="A4" i="30"/>
  <c r="B4" i="30"/>
  <c r="C4" i="30"/>
  <c r="D4" i="30"/>
  <c r="E4" i="30"/>
  <c r="F4" i="30"/>
  <c r="G4" i="30"/>
  <c r="I4" i="30"/>
  <c r="A5" i="30"/>
  <c r="B5" i="30"/>
  <c r="C5" i="30"/>
  <c r="D5" i="30"/>
  <c r="E5" i="30"/>
  <c r="F5" i="30"/>
  <c r="G5" i="30"/>
  <c r="I5" i="30"/>
  <c r="A6" i="30"/>
  <c r="B6" i="30"/>
  <c r="C6" i="30"/>
  <c r="D6" i="30"/>
  <c r="E6" i="30"/>
  <c r="F6" i="30"/>
  <c r="G6" i="30"/>
  <c r="I6" i="30"/>
  <c r="A7" i="30"/>
  <c r="B7" i="30"/>
  <c r="C7" i="30"/>
  <c r="D7" i="30"/>
  <c r="E7" i="30"/>
  <c r="F7" i="30"/>
  <c r="G7" i="30"/>
  <c r="I7" i="30"/>
  <c r="A8" i="30"/>
  <c r="B8" i="30"/>
  <c r="C8" i="30"/>
  <c r="D8" i="30"/>
  <c r="E8" i="30"/>
  <c r="F8" i="30"/>
  <c r="G8" i="30"/>
  <c r="H8" i="30"/>
  <c r="I8" i="30"/>
  <c r="A9" i="30"/>
  <c r="B9" i="30"/>
  <c r="C9" i="30"/>
  <c r="D9" i="30"/>
  <c r="E9" i="30"/>
  <c r="F9" i="30"/>
  <c r="G9" i="30"/>
  <c r="H9" i="30"/>
  <c r="I9" i="30"/>
  <c r="A10" i="30"/>
  <c r="B10" i="30"/>
  <c r="A11" i="30"/>
  <c r="B11" i="30"/>
  <c r="C11" i="30"/>
  <c r="D11" i="30"/>
  <c r="E11" i="30"/>
  <c r="F11" i="30"/>
  <c r="G11" i="30"/>
  <c r="H11" i="30"/>
  <c r="I11" i="30"/>
  <c r="J11" i="30"/>
  <c r="A12" i="30"/>
  <c r="B12" i="30"/>
  <c r="C12" i="30"/>
  <c r="D12" i="30"/>
  <c r="E12" i="30"/>
  <c r="F12" i="30"/>
  <c r="G12" i="30"/>
  <c r="H12" i="30"/>
  <c r="I12" i="30"/>
  <c r="A13" i="30"/>
  <c r="B13" i="30"/>
  <c r="C13" i="30"/>
  <c r="D13" i="30"/>
  <c r="E13" i="30"/>
  <c r="F13" i="30"/>
  <c r="G13" i="30"/>
  <c r="H13" i="30"/>
  <c r="I13" i="30"/>
  <c r="A14" i="30"/>
  <c r="B14" i="30"/>
  <c r="C14" i="30"/>
  <c r="D14" i="30"/>
  <c r="E14" i="30"/>
  <c r="F14" i="30"/>
  <c r="G14" i="30"/>
  <c r="H14" i="30"/>
  <c r="I14" i="30"/>
  <c r="J14" i="30"/>
  <c r="A15" i="30"/>
  <c r="B15" i="30"/>
  <c r="C15" i="30"/>
  <c r="D15" i="30"/>
  <c r="E15" i="30"/>
  <c r="F15" i="30"/>
  <c r="G15" i="30"/>
  <c r="H15" i="30"/>
  <c r="I15" i="30"/>
  <c r="J15" i="30"/>
  <c r="A16" i="30"/>
  <c r="B16" i="30"/>
  <c r="C16" i="30"/>
  <c r="D16" i="30"/>
  <c r="E16" i="30"/>
  <c r="F16" i="30"/>
  <c r="G16" i="30"/>
  <c r="H16" i="30"/>
  <c r="I16" i="30"/>
  <c r="J16" i="30"/>
  <c r="A17" i="30"/>
  <c r="B17" i="30"/>
  <c r="C17" i="30"/>
  <c r="D17" i="30"/>
  <c r="E17" i="30"/>
  <c r="F17" i="30"/>
  <c r="G17" i="30"/>
  <c r="H17" i="30"/>
  <c r="I17" i="30"/>
  <c r="J17" i="30"/>
  <c r="A18" i="30"/>
  <c r="B18" i="30"/>
  <c r="C18" i="30"/>
  <c r="D18" i="30"/>
  <c r="E18" i="30"/>
  <c r="F18" i="30"/>
  <c r="G18" i="30"/>
  <c r="H18" i="30"/>
  <c r="I18" i="30"/>
  <c r="J18" i="30"/>
  <c r="A19" i="30"/>
  <c r="B19" i="30"/>
  <c r="C19" i="30"/>
  <c r="D19" i="30"/>
  <c r="E19" i="30"/>
  <c r="F19" i="30"/>
  <c r="G19" i="30"/>
  <c r="H19" i="30"/>
  <c r="I19" i="30"/>
  <c r="J19" i="30"/>
  <c r="A20" i="30"/>
  <c r="B20" i="30"/>
  <c r="C20" i="30"/>
  <c r="D20" i="30"/>
  <c r="E20" i="30"/>
  <c r="F20" i="30"/>
  <c r="G20" i="30"/>
  <c r="H20" i="30"/>
  <c r="I20" i="30"/>
  <c r="J20" i="30"/>
  <c r="A21" i="30"/>
  <c r="B21" i="30"/>
  <c r="C21" i="30"/>
  <c r="D21" i="30"/>
  <c r="E21" i="30"/>
  <c r="F21" i="30"/>
  <c r="G21" i="30"/>
  <c r="H21" i="30"/>
  <c r="I21" i="30"/>
  <c r="J21" i="30"/>
  <c r="A22" i="30"/>
  <c r="B22" i="30"/>
  <c r="C22" i="30"/>
  <c r="D22" i="30"/>
  <c r="E22" i="30"/>
  <c r="F22" i="30"/>
  <c r="G22" i="30"/>
  <c r="H22" i="30"/>
  <c r="I22" i="30"/>
  <c r="J22" i="30"/>
  <c r="A23" i="30"/>
  <c r="B23" i="30"/>
  <c r="C23" i="30"/>
  <c r="D23" i="30"/>
  <c r="E23" i="30"/>
  <c r="F23" i="30"/>
  <c r="G23" i="30"/>
  <c r="H23" i="30"/>
  <c r="A24" i="30"/>
  <c r="B24" i="30"/>
  <c r="C24" i="30"/>
  <c r="D24" i="30"/>
  <c r="E24" i="30"/>
  <c r="F24" i="30"/>
  <c r="G24" i="30"/>
  <c r="H24" i="30"/>
  <c r="I24" i="30"/>
  <c r="A25" i="30"/>
  <c r="B25" i="30"/>
  <c r="C25" i="30"/>
  <c r="D25" i="30"/>
  <c r="E25" i="30"/>
  <c r="F25" i="30"/>
  <c r="G25" i="30"/>
  <c r="H25" i="30"/>
  <c r="I25" i="30"/>
  <c r="J25" i="30"/>
  <c r="A26" i="30"/>
  <c r="B26" i="30"/>
  <c r="C26" i="30"/>
  <c r="D26" i="30"/>
  <c r="E26" i="30"/>
  <c r="F26" i="30"/>
  <c r="G26" i="30"/>
  <c r="H26" i="30"/>
  <c r="I26" i="30"/>
  <c r="J26" i="30"/>
  <c r="A27" i="30"/>
  <c r="B27" i="30"/>
  <c r="C27" i="30"/>
  <c r="D27" i="30"/>
  <c r="E27" i="30"/>
  <c r="F27" i="30"/>
  <c r="G27" i="30"/>
  <c r="H27" i="30"/>
  <c r="I27" i="30"/>
  <c r="J27" i="30"/>
  <c r="A28" i="30"/>
  <c r="B28" i="30"/>
  <c r="C28" i="30"/>
  <c r="D28" i="30"/>
  <c r="E28" i="30"/>
  <c r="F28" i="30"/>
  <c r="G28" i="30"/>
  <c r="H28" i="30"/>
  <c r="I28" i="30"/>
  <c r="J28" i="30"/>
  <c r="A29" i="30"/>
  <c r="B29" i="30"/>
  <c r="C29" i="30"/>
  <c r="D29" i="30"/>
  <c r="E29" i="30"/>
  <c r="F29" i="30"/>
  <c r="G29" i="30"/>
  <c r="H29" i="30"/>
  <c r="I29" i="30"/>
  <c r="J29" i="30"/>
  <c r="A30" i="30"/>
  <c r="B30" i="30"/>
  <c r="C30" i="30"/>
  <c r="D30" i="30"/>
  <c r="E30" i="30"/>
  <c r="F30" i="30"/>
  <c r="G30" i="30"/>
  <c r="H30" i="30"/>
  <c r="I30" i="30"/>
  <c r="J30" i="30"/>
  <c r="A31" i="30"/>
  <c r="B31" i="30"/>
  <c r="C31" i="30"/>
  <c r="D31" i="30"/>
  <c r="E31" i="30"/>
  <c r="F31" i="30"/>
  <c r="G31" i="30"/>
  <c r="H31" i="30"/>
  <c r="A32" i="30"/>
  <c r="B32" i="30"/>
  <c r="C32" i="30"/>
  <c r="D32" i="30"/>
  <c r="E32" i="30"/>
  <c r="F32" i="30"/>
  <c r="G32" i="30"/>
  <c r="H32" i="30"/>
  <c r="A33" i="30"/>
  <c r="B33" i="30"/>
  <c r="C33" i="30"/>
  <c r="D33" i="30"/>
  <c r="E33" i="30"/>
  <c r="F33" i="30"/>
  <c r="G33" i="30"/>
  <c r="H33" i="30"/>
  <c r="I33" i="30"/>
  <c r="A34" i="30"/>
  <c r="B34" i="30"/>
  <c r="C34" i="30"/>
  <c r="D34" i="30"/>
  <c r="E34" i="30"/>
  <c r="F34" i="30"/>
  <c r="G34" i="30"/>
  <c r="H34" i="30"/>
  <c r="I34" i="30"/>
  <c r="J34" i="30"/>
  <c r="A35" i="30"/>
  <c r="B35" i="30"/>
  <c r="C35" i="30"/>
  <c r="D35" i="30"/>
  <c r="E35" i="30"/>
  <c r="F35" i="30"/>
  <c r="G35" i="30"/>
  <c r="H35" i="30"/>
  <c r="I35" i="30"/>
  <c r="J35" i="30"/>
  <c r="A36" i="30"/>
  <c r="B36" i="30"/>
  <c r="C36" i="30"/>
  <c r="D36" i="30"/>
  <c r="E36" i="30"/>
  <c r="F36" i="30"/>
  <c r="G36" i="30"/>
  <c r="H36" i="30"/>
  <c r="I36" i="30"/>
  <c r="J36" i="30"/>
  <c r="A37" i="30"/>
  <c r="B37" i="30"/>
  <c r="C37" i="30"/>
  <c r="D37" i="30"/>
  <c r="E37" i="30"/>
  <c r="F37" i="30"/>
  <c r="G37" i="30"/>
  <c r="H37" i="30"/>
  <c r="I37" i="30"/>
  <c r="J37" i="30"/>
  <c r="A38" i="30"/>
  <c r="B38" i="30"/>
  <c r="C38" i="30"/>
  <c r="D38" i="30"/>
  <c r="E38" i="30"/>
  <c r="F38" i="30"/>
  <c r="G38" i="30"/>
  <c r="H38" i="30"/>
  <c r="A39" i="30"/>
  <c r="B39" i="30"/>
  <c r="C39" i="30"/>
  <c r="D39" i="30"/>
  <c r="E39" i="30"/>
  <c r="F39" i="30"/>
  <c r="G39" i="30"/>
  <c r="H39" i="30"/>
  <c r="I39" i="30"/>
  <c r="A40" i="30"/>
  <c r="B40" i="30"/>
  <c r="C40" i="30"/>
  <c r="D40" i="30"/>
  <c r="E40" i="30"/>
  <c r="F40" i="30"/>
  <c r="G40" i="30"/>
  <c r="H40" i="30"/>
  <c r="I40" i="30"/>
  <c r="J40" i="30"/>
  <c r="A41" i="30"/>
  <c r="B41" i="30"/>
  <c r="C41" i="30"/>
  <c r="D41" i="30"/>
  <c r="E41" i="30"/>
  <c r="F41" i="30"/>
  <c r="G41" i="30"/>
  <c r="H41" i="30"/>
  <c r="I41" i="30"/>
  <c r="J41" i="30"/>
  <c r="A42" i="30"/>
  <c r="B42" i="30"/>
  <c r="C42" i="30"/>
  <c r="D42" i="30"/>
  <c r="E42" i="30"/>
  <c r="F42" i="30"/>
  <c r="G42" i="30"/>
  <c r="H42" i="30"/>
  <c r="I42" i="30"/>
  <c r="J42" i="30"/>
  <c r="A43" i="30"/>
  <c r="B43" i="30"/>
  <c r="C43" i="30"/>
  <c r="D43" i="30"/>
  <c r="E43" i="30"/>
  <c r="F43" i="30"/>
  <c r="G43" i="30"/>
  <c r="H43" i="30"/>
  <c r="I43" i="30"/>
  <c r="J43" i="30"/>
  <c r="A44" i="30"/>
  <c r="B44" i="30"/>
  <c r="C44" i="30"/>
  <c r="D44" i="30"/>
  <c r="E44" i="30"/>
  <c r="F44" i="30"/>
  <c r="G44" i="30"/>
  <c r="H44" i="30"/>
  <c r="I44" i="30"/>
  <c r="J44" i="30"/>
  <c r="A45" i="30"/>
  <c r="B45" i="30"/>
  <c r="C45" i="30"/>
  <c r="D45" i="30"/>
  <c r="E45" i="30"/>
  <c r="F45" i="30"/>
  <c r="G45" i="30"/>
  <c r="H45" i="30"/>
  <c r="A46" i="30"/>
  <c r="B46" i="30"/>
  <c r="C46" i="30"/>
  <c r="D46" i="30"/>
  <c r="E46" i="30"/>
  <c r="F46" i="30"/>
  <c r="G46" i="30"/>
  <c r="H46" i="30"/>
  <c r="I46" i="30"/>
  <c r="A47" i="30"/>
  <c r="B47" i="30"/>
  <c r="C47" i="30"/>
  <c r="D47" i="30"/>
  <c r="E47" i="30"/>
  <c r="F47" i="30"/>
  <c r="G47" i="30"/>
  <c r="H47" i="30"/>
  <c r="I47" i="30"/>
  <c r="J47" i="30"/>
  <c r="A48" i="30"/>
  <c r="B48" i="30"/>
  <c r="C48" i="30"/>
  <c r="D48" i="30"/>
  <c r="E48" i="30"/>
  <c r="F48" i="30"/>
  <c r="G48" i="30"/>
  <c r="H48" i="30"/>
  <c r="I48" i="30"/>
  <c r="J48" i="30"/>
  <c r="A49" i="30"/>
  <c r="B49" i="30"/>
  <c r="C49" i="30"/>
  <c r="D49" i="30"/>
  <c r="E49" i="30"/>
  <c r="F49" i="30"/>
  <c r="G49" i="30"/>
  <c r="H49" i="30"/>
  <c r="I49" i="30"/>
  <c r="J49" i="30"/>
  <c r="A50" i="30"/>
  <c r="B50" i="30"/>
  <c r="C50" i="30"/>
  <c r="D50" i="30"/>
  <c r="E50" i="30"/>
  <c r="F50" i="30"/>
  <c r="G50" i="30"/>
  <c r="H50" i="30"/>
  <c r="I50" i="30"/>
  <c r="J50" i="30"/>
  <c r="A51" i="30"/>
  <c r="B51" i="30"/>
  <c r="C51" i="30"/>
  <c r="D51" i="30"/>
  <c r="E51" i="30"/>
  <c r="F51" i="30"/>
  <c r="G51" i="30"/>
  <c r="H51" i="30"/>
  <c r="I51" i="30"/>
  <c r="J51" i="30"/>
  <c r="A52" i="30"/>
  <c r="B52" i="30"/>
  <c r="C52" i="30"/>
  <c r="D52" i="30"/>
  <c r="E52" i="30"/>
  <c r="F52" i="30"/>
  <c r="G52" i="30"/>
  <c r="H52" i="30"/>
  <c r="A53" i="30"/>
  <c r="B53" i="30"/>
  <c r="C53" i="30"/>
  <c r="D53" i="30"/>
  <c r="E53" i="30"/>
  <c r="F53" i="30"/>
  <c r="G53" i="30"/>
  <c r="H53" i="30"/>
  <c r="A54" i="30"/>
  <c r="B54" i="30"/>
  <c r="C54" i="30"/>
  <c r="E54" i="30"/>
  <c r="F54" i="30"/>
  <c r="G54" i="30"/>
  <c r="H54" i="30"/>
  <c r="I54" i="30"/>
  <c r="A55" i="30"/>
  <c r="B55" i="30"/>
  <c r="C55" i="30"/>
  <c r="D55" i="30"/>
  <c r="E55" i="30"/>
  <c r="F55" i="30"/>
  <c r="G55" i="30"/>
  <c r="H55" i="30"/>
  <c r="I55" i="30"/>
  <c r="J55" i="30"/>
  <c r="A56" i="30"/>
  <c r="B56" i="30"/>
  <c r="C56" i="30"/>
  <c r="D56" i="30"/>
  <c r="E56" i="30"/>
  <c r="F56" i="30"/>
  <c r="G56" i="30"/>
  <c r="H56" i="30"/>
  <c r="I56" i="30"/>
  <c r="J56" i="30"/>
  <c r="A57" i="30"/>
  <c r="B57" i="30"/>
  <c r="C57" i="30"/>
  <c r="D57" i="30"/>
  <c r="E57" i="30"/>
  <c r="F57" i="30"/>
  <c r="G57" i="30"/>
  <c r="H57" i="30"/>
  <c r="I57" i="30"/>
  <c r="J57" i="30"/>
  <c r="A58" i="30"/>
  <c r="B58" i="30"/>
  <c r="C58" i="30"/>
  <c r="D58" i="30"/>
  <c r="E58" i="30"/>
  <c r="F58" i="30"/>
  <c r="G58" i="30"/>
  <c r="H58" i="30"/>
  <c r="I58" i="30"/>
  <c r="J58" i="30"/>
  <c r="A59" i="30"/>
  <c r="B59" i="30"/>
  <c r="C59" i="30"/>
  <c r="D59" i="30"/>
  <c r="E59" i="30"/>
  <c r="F59" i="30"/>
  <c r="G59" i="30"/>
  <c r="H59" i="30"/>
  <c r="I59" i="30"/>
  <c r="J59" i="30"/>
  <c r="A60" i="30"/>
  <c r="B60" i="30"/>
  <c r="C60" i="30"/>
  <c r="D60" i="30"/>
  <c r="E60" i="30"/>
  <c r="F60" i="30"/>
  <c r="G60" i="30"/>
  <c r="H60" i="30"/>
  <c r="I60" i="30"/>
  <c r="J60" i="30"/>
  <c r="A61" i="30"/>
  <c r="B61" i="30"/>
  <c r="C61" i="30"/>
  <c r="D61" i="30"/>
  <c r="E61" i="30"/>
  <c r="F61" i="30"/>
  <c r="G61" i="30"/>
  <c r="H61" i="30"/>
  <c r="I61" i="30"/>
  <c r="J61" i="30"/>
  <c r="A62" i="30"/>
  <c r="B62" i="30"/>
  <c r="C62" i="30"/>
  <c r="D62" i="30"/>
  <c r="E62" i="30"/>
  <c r="F62" i="30"/>
  <c r="G62" i="30"/>
  <c r="H62" i="30"/>
  <c r="I62" i="30"/>
  <c r="J62" i="30"/>
  <c r="A63" i="30"/>
  <c r="B63" i="30"/>
  <c r="C63" i="30"/>
  <c r="D63" i="30"/>
  <c r="E63" i="30"/>
  <c r="F63" i="30"/>
  <c r="G63" i="30"/>
  <c r="H63" i="30"/>
  <c r="I63" i="30"/>
  <c r="J63" i="30"/>
  <c r="A64" i="30"/>
  <c r="B64" i="30"/>
  <c r="C64" i="30"/>
  <c r="D64" i="30"/>
  <c r="E64" i="30"/>
  <c r="F64" i="30"/>
  <c r="G64" i="30"/>
  <c r="H64" i="30"/>
  <c r="A65" i="30"/>
  <c r="B65" i="30"/>
  <c r="C65" i="30"/>
  <c r="D65" i="30"/>
  <c r="E65" i="30"/>
  <c r="F65" i="30"/>
  <c r="G65" i="30"/>
  <c r="H65" i="30"/>
  <c r="A66" i="30"/>
  <c r="B66" i="30"/>
  <c r="C66" i="30"/>
  <c r="D66" i="30"/>
  <c r="E66" i="30"/>
  <c r="F66" i="30"/>
  <c r="G66" i="30"/>
  <c r="H66" i="30"/>
  <c r="A67" i="30"/>
  <c r="B67" i="30"/>
  <c r="C67" i="30"/>
  <c r="D67" i="30"/>
  <c r="E67" i="30"/>
  <c r="F67" i="30"/>
  <c r="G67" i="30"/>
  <c r="H67" i="30"/>
  <c r="I67" i="30"/>
  <c r="J67" i="30"/>
  <c r="A68" i="30"/>
  <c r="B68" i="30"/>
  <c r="C68" i="30"/>
  <c r="D68" i="30"/>
  <c r="E68" i="30"/>
  <c r="F68" i="30"/>
  <c r="G68" i="30"/>
  <c r="H68" i="30"/>
  <c r="I68" i="30"/>
  <c r="J68" i="30"/>
  <c r="A69" i="30"/>
  <c r="B69" i="30"/>
  <c r="C69" i="30"/>
  <c r="D69" i="30"/>
  <c r="E69" i="30"/>
  <c r="F69" i="30"/>
  <c r="G69" i="30"/>
  <c r="H69" i="30"/>
  <c r="I69" i="30"/>
  <c r="J69" i="30"/>
  <c r="A70" i="30"/>
  <c r="B70" i="30"/>
  <c r="C70" i="30"/>
  <c r="D70" i="30"/>
  <c r="E70" i="30"/>
  <c r="F70" i="30"/>
  <c r="G70" i="30"/>
  <c r="H70" i="30"/>
  <c r="I70" i="30"/>
  <c r="J70" i="30"/>
  <c r="A71" i="30"/>
  <c r="B71" i="30"/>
  <c r="C71" i="30"/>
  <c r="D71" i="30"/>
  <c r="E71" i="30"/>
  <c r="F71" i="30"/>
  <c r="G71" i="30"/>
  <c r="H71" i="30"/>
  <c r="I71" i="30"/>
  <c r="J71" i="30"/>
  <c r="A72" i="30"/>
  <c r="B72" i="30"/>
  <c r="C72" i="30"/>
  <c r="D72" i="30"/>
  <c r="E72" i="30"/>
  <c r="F72" i="30"/>
  <c r="G72" i="30"/>
  <c r="H72" i="30"/>
  <c r="I72" i="30"/>
  <c r="J72" i="30"/>
  <c r="A73" i="30"/>
  <c r="B73" i="30"/>
  <c r="C73" i="30"/>
  <c r="D73" i="30"/>
  <c r="E73" i="30"/>
  <c r="F73" i="30"/>
  <c r="G73" i="30"/>
  <c r="H73" i="30"/>
  <c r="I73" i="30"/>
  <c r="J73" i="30"/>
  <c r="A74" i="30"/>
  <c r="B74" i="30"/>
  <c r="C74" i="30"/>
  <c r="D74" i="30"/>
  <c r="E74" i="30"/>
  <c r="F74" i="30"/>
  <c r="G74" i="30"/>
  <c r="H74" i="30"/>
  <c r="I74" i="30"/>
  <c r="J74" i="30"/>
  <c r="A75" i="30"/>
  <c r="B75" i="30"/>
  <c r="C75" i="30"/>
  <c r="D75" i="30"/>
  <c r="E75" i="30"/>
  <c r="F75" i="30"/>
  <c r="G75" i="30"/>
  <c r="H75" i="30"/>
  <c r="A76" i="30"/>
  <c r="B76" i="30"/>
  <c r="C76" i="30"/>
  <c r="D76" i="30"/>
  <c r="E76" i="30"/>
  <c r="F76" i="30"/>
  <c r="G76" i="30"/>
  <c r="H76" i="30"/>
  <c r="I76" i="30"/>
  <c r="A77" i="30"/>
  <c r="B77" i="30"/>
  <c r="C77" i="30"/>
  <c r="D77" i="30"/>
  <c r="E77" i="30"/>
  <c r="F77" i="30"/>
  <c r="G77" i="30"/>
  <c r="H77" i="30"/>
  <c r="I77" i="30"/>
  <c r="J77" i="30"/>
  <c r="A78" i="30"/>
  <c r="B78" i="30"/>
  <c r="C78" i="30"/>
  <c r="D78" i="30"/>
  <c r="E78" i="30"/>
  <c r="F78" i="30"/>
  <c r="G78" i="30"/>
  <c r="H78" i="30"/>
  <c r="I78" i="30"/>
  <c r="J78" i="30"/>
  <c r="A79" i="30"/>
  <c r="B79" i="30"/>
  <c r="C79" i="30"/>
  <c r="D79" i="30"/>
  <c r="E79" i="30"/>
  <c r="F79" i="30"/>
  <c r="G79" i="30"/>
  <c r="H79" i="30"/>
  <c r="I79" i="30"/>
  <c r="J79" i="30"/>
  <c r="A80" i="30"/>
  <c r="B80" i="30"/>
  <c r="C80" i="30"/>
  <c r="D80" i="30"/>
  <c r="E80" i="30"/>
  <c r="F80" i="30"/>
  <c r="G80" i="30"/>
  <c r="H80" i="30"/>
  <c r="I80" i="30"/>
  <c r="J80" i="30"/>
  <c r="A81" i="30"/>
  <c r="B81" i="30"/>
  <c r="C81" i="30"/>
  <c r="D81" i="30"/>
  <c r="E81" i="30"/>
  <c r="F81" i="30"/>
  <c r="G81" i="30"/>
  <c r="H81" i="30"/>
  <c r="A82" i="30"/>
  <c r="B82" i="30"/>
  <c r="C82" i="30"/>
  <c r="D82" i="30"/>
  <c r="E82" i="30"/>
  <c r="F82" i="30"/>
  <c r="G82" i="30"/>
  <c r="H82" i="30"/>
  <c r="A83" i="30"/>
  <c r="B83" i="30"/>
  <c r="C83" i="30"/>
  <c r="D83" i="30"/>
  <c r="E83" i="30"/>
  <c r="F83" i="30"/>
  <c r="G83" i="30"/>
  <c r="H83" i="30"/>
  <c r="I83" i="30"/>
  <c r="A84" i="30"/>
  <c r="B84" i="30"/>
  <c r="C84" i="30"/>
  <c r="D84" i="30"/>
  <c r="E84" i="30"/>
  <c r="F84" i="30"/>
  <c r="G84" i="30"/>
  <c r="H84" i="30"/>
  <c r="I84" i="30"/>
  <c r="J84" i="30"/>
  <c r="A85" i="30"/>
  <c r="B85" i="30"/>
  <c r="C85" i="30"/>
  <c r="D85" i="30"/>
  <c r="E85" i="30"/>
  <c r="F85" i="30"/>
  <c r="G85" i="30"/>
  <c r="H85" i="30"/>
  <c r="I85" i="30"/>
  <c r="J85" i="30"/>
  <c r="A86" i="30"/>
  <c r="B86" i="30"/>
  <c r="C86" i="30"/>
  <c r="D86" i="30"/>
  <c r="E86" i="30"/>
  <c r="F86" i="30"/>
  <c r="G86" i="30"/>
  <c r="H86" i="30"/>
  <c r="I86" i="30"/>
  <c r="J86" i="30"/>
  <c r="A87" i="30"/>
  <c r="B87" i="30"/>
  <c r="C87" i="30"/>
  <c r="D87" i="30"/>
  <c r="E87" i="30"/>
  <c r="F87" i="30"/>
  <c r="G87" i="30"/>
  <c r="H87" i="30"/>
  <c r="I87" i="30"/>
  <c r="J87" i="30"/>
  <c r="A88" i="30"/>
  <c r="B88" i="30"/>
  <c r="C88" i="30"/>
  <c r="D88" i="30"/>
  <c r="E88" i="30"/>
  <c r="F88" i="30"/>
  <c r="G88" i="30"/>
  <c r="H88" i="30"/>
  <c r="A89" i="30"/>
  <c r="B89" i="30"/>
  <c r="C89" i="30"/>
  <c r="D89" i="30"/>
  <c r="E89" i="30"/>
  <c r="F89" i="30"/>
  <c r="G89" i="30"/>
  <c r="H89" i="30"/>
  <c r="I89" i="30"/>
  <c r="A90" i="30"/>
  <c r="B90" i="30"/>
  <c r="C90" i="30"/>
  <c r="D90" i="30"/>
  <c r="E90" i="30"/>
  <c r="F90" i="30"/>
  <c r="G90" i="30"/>
  <c r="H90" i="30"/>
  <c r="I90" i="30"/>
  <c r="J90" i="30"/>
  <c r="A91" i="30"/>
  <c r="B91" i="30"/>
  <c r="C91" i="30"/>
  <c r="D91" i="30"/>
  <c r="E91" i="30"/>
  <c r="F91" i="30"/>
  <c r="G91" i="30"/>
  <c r="H91" i="30"/>
  <c r="I91" i="30"/>
  <c r="J91" i="30"/>
  <c r="A92" i="30"/>
  <c r="B92" i="30"/>
  <c r="C92" i="30"/>
  <c r="D92" i="30"/>
  <c r="E92" i="30"/>
  <c r="F92" i="30"/>
  <c r="G92" i="30"/>
  <c r="H92" i="30"/>
  <c r="I92" i="30"/>
  <c r="J92" i="30"/>
  <c r="A93" i="30"/>
  <c r="B93" i="30"/>
  <c r="C93" i="30"/>
  <c r="D93" i="30"/>
  <c r="E93" i="30"/>
  <c r="F93" i="30"/>
  <c r="G93" i="30"/>
  <c r="H93" i="30"/>
  <c r="A94" i="30"/>
  <c r="B94" i="30"/>
  <c r="C94" i="30"/>
  <c r="D94" i="30"/>
  <c r="E94" i="30"/>
  <c r="F94" i="30"/>
  <c r="G94" i="30"/>
  <c r="H94" i="30"/>
  <c r="I94" i="30"/>
  <c r="A95" i="30"/>
  <c r="B95" i="30"/>
  <c r="C95" i="30"/>
  <c r="D95" i="30"/>
  <c r="E95" i="30"/>
  <c r="F95" i="30"/>
  <c r="G95" i="30"/>
  <c r="H95" i="30"/>
  <c r="I95" i="30"/>
  <c r="J95" i="30"/>
  <c r="A96" i="30"/>
  <c r="B96" i="30"/>
  <c r="C96" i="30"/>
  <c r="D96" i="30"/>
  <c r="E96" i="30"/>
  <c r="F96" i="30"/>
  <c r="G96" i="30"/>
  <c r="H96" i="30"/>
  <c r="I96" i="30"/>
  <c r="J96" i="30"/>
  <c r="A97" i="30"/>
  <c r="B97" i="30"/>
  <c r="C97" i="30"/>
  <c r="D97" i="30"/>
  <c r="E97" i="30"/>
  <c r="F97" i="30"/>
  <c r="G97" i="30"/>
  <c r="H97" i="30"/>
  <c r="I97" i="30"/>
  <c r="J97" i="30"/>
  <c r="A98" i="30"/>
  <c r="B98" i="30"/>
  <c r="C98" i="30"/>
  <c r="D98" i="30"/>
  <c r="E98" i="30"/>
  <c r="F98" i="30"/>
  <c r="G98" i="30"/>
  <c r="H98" i="30"/>
  <c r="A99" i="30"/>
  <c r="B99" i="30"/>
  <c r="C99" i="30"/>
  <c r="D99" i="30"/>
  <c r="E99" i="30"/>
  <c r="F99" i="30"/>
  <c r="G99" i="30"/>
  <c r="H99" i="30"/>
  <c r="I99" i="30"/>
  <c r="A100" i="30"/>
  <c r="B100" i="30"/>
  <c r="C100" i="30"/>
  <c r="D100" i="30"/>
  <c r="E100" i="30"/>
  <c r="F100" i="30"/>
  <c r="G100" i="30"/>
  <c r="H100" i="30"/>
  <c r="I100" i="30"/>
  <c r="J100" i="30"/>
  <c r="A101" i="30"/>
  <c r="B101" i="30"/>
  <c r="C101" i="30"/>
  <c r="D101" i="30"/>
  <c r="E101" i="30"/>
  <c r="F101" i="30"/>
  <c r="G101" i="30"/>
  <c r="H101" i="30"/>
  <c r="I101" i="30"/>
  <c r="J101" i="30"/>
  <c r="A102" i="30"/>
  <c r="B102" i="30"/>
  <c r="C102" i="30"/>
  <c r="D102" i="30"/>
  <c r="E102" i="30"/>
  <c r="F102" i="30"/>
  <c r="G102" i="30"/>
  <c r="H102" i="30"/>
  <c r="I102" i="30"/>
  <c r="J102" i="30"/>
  <c r="A103" i="30"/>
  <c r="B103" i="30"/>
  <c r="C103" i="30"/>
  <c r="D103" i="30"/>
  <c r="E103" i="30"/>
  <c r="F103" i="30"/>
  <c r="G103" i="30"/>
  <c r="H103" i="30"/>
  <c r="I103" i="30"/>
  <c r="J103" i="30"/>
  <c r="A104" i="30"/>
  <c r="B104" i="30"/>
  <c r="C104" i="30"/>
  <c r="D104" i="30"/>
  <c r="E104" i="30"/>
  <c r="F104" i="30"/>
  <c r="G104" i="30"/>
  <c r="H104" i="30"/>
  <c r="A105" i="30"/>
  <c r="B105" i="30"/>
  <c r="C105" i="30"/>
  <c r="D105" i="30"/>
  <c r="E105" i="30"/>
  <c r="F105" i="30"/>
  <c r="G105" i="30"/>
  <c r="H105" i="30"/>
  <c r="I105" i="30"/>
  <c r="A106" i="30"/>
  <c r="B106" i="30"/>
  <c r="C106" i="30"/>
  <c r="D106" i="30"/>
  <c r="E106" i="30"/>
  <c r="F106" i="30"/>
  <c r="G106" i="30"/>
  <c r="H106" i="30"/>
  <c r="I106" i="30"/>
  <c r="J106" i="30"/>
  <c r="A107" i="30"/>
  <c r="B107" i="30"/>
  <c r="C107" i="30"/>
  <c r="D107" i="30"/>
  <c r="E107" i="30"/>
  <c r="F107" i="30"/>
  <c r="G107" i="30"/>
  <c r="H107" i="30"/>
  <c r="I107" i="30"/>
  <c r="J107" i="30"/>
  <c r="A108" i="30"/>
  <c r="B108" i="30"/>
  <c r="C108" i="30"/>
  <c r="D108" i="30"/>
  <c r="E108" i="30"/>
  <c r="F108" i="30"/>
  <c r="G108" i="30"/>
  <c r="H108" i="30"/>
  <c r="I108" i="30"/>
  <c r="J108" i="30"/>
  <c r="A109" i="30"/>
  <c r="B109" i="30"/>
  <c r="C109" i="30"/>
  <c r="D109" i="30"/>
  <c r="E109" i="30"/>
  <c r="F109" i="30"/>
  <c r="G109" i="30"/>
  <c r="H109" i="30"/>
  <c r="A110" i="30"/>
  <c r="B110" i="30"/>
  <c r="C110" i="30"/>
  <c r="D110" i="30"/>
  <c r="E110" i="30"/>
  <c r="F110" i="30"/>
  <c r="G110" i="30"/>
  <c r="H110" i="30"/>
  <c r="I110" i="30"/>
  <c r="A111" i="30"/>
  <c r="B111" i="30"/>
  <c r="C111" i="30"/>
  <c r="D111" i="30"/>
  <c r="E111" i="30"/>
  <c r="F111" i="30"/>
  <c r="G111" i="30"/>
  <c r="H111" i="30"/>
  <c r="I111" i="30"/>
  <c r="J111" i="30"/>
  <c r="A112" i="30"/>
  <c r="B112" i="30"/>
  <c r="C112" i="30"/>
  <c r="D112" i="30"/>
  <c r="E112" i="30"/>
  <c r="F112" i="30"/>
  <c r="G112" i="30"/>
  <c r="H112" i="30"/>
  <c r="I112" i="30"/>
  <c r="J112" i="30"/>
  <c r="A113" i="30"/>
  <c r="B113" i="30"/>
  <c r="C113" i="30"/>
  <c r="D113" i="30"/>
  <c r="E113" i="30"/>
  <c r="F113" i="30"/>
  <c r="G113" i="30"/>
  <c r="H113" i="30"/>
  <c r="I113" i="30"/>
  <c r="J113" i="30"/>
  <c r="A114" i="30"/>
  <c r="B114" i="30"/>
  <c r="C114" i="30"/>
  <c r="D114" i="30"/>
  <c r="E114" i="30"/>
  <c r="F114" i="30"/>
  <c r="G114" i="30"/>
  <c r="H114" i="30"/>
  <c r="A115" i="30"/>
  <c r="B115" i="30"/>
  <c r="C115" i="30"/>
  <c r="D115" i="30"/>
  <c r="E115" i="30"/>
  <c r="F115" i="30"/>
  <c r="G115" i="30"/>
  <c r="H115" i="30"/>
  <c r="I115" i="30"/>
  <c r="A116" i="30"/>
  <c r="B116" i="30"/>
  <c r="C116" i="30"/>
  <c r="D116" i="30"/>
  <c r="E116" i="30"/>
  <c r="F116" i="30"/>
  <c r="G116" i="30"/>
  <c r="H116" i="30"/>
  <c r="I116" i="30"/>
  <c r="J116" i="30"/>
  <c r="A117" i="30"/>
  <c r="B117" i="30"/>
  <c r="C117" i="30"/>
  <c r="D117" i="30"/>
  <c r="E117" i="30"/>
  <c r="F117" i="30"/>
  <c r="G117" i="30"/>
  <c r="H117" i="30"/>
  <c r="I117" i="30"/>
  <c r="J117" i="30"/>
  <c r="A118" i="30"/>
  <c r="B118" i="30"/>
  <c r="C118" i="30"/>
  <c r="D118" i="30"/>
  <c r="E118" i="30"/>
  <c r="F118" i="30"/>
  <c r="G118" i="30"/>
  <c r="H118" i="30"/>
  <c r="I118" i="30"/>
  <c r="J118" i="30"/>
  <c r="A119" i="30"/>
  <c r="B119" i="30"/>
  <c r="C119" i="30"/>
  <c r="D119" i="30"/>
  <c r="E119" i="30"/>
  <c r="F119" i="30"/>
  <c r="G119" i="30"/>
  <c r="H119" i="30"/>
  <c r="I119" i="30"/>
  <c r="J119" i="30"/>
  <c r="A120" i="30"/>
  <c r="B120" i="30"/>
  <c r="C120" i="30"/>
  <c r="D120" i="30"/>
  <c r="E120" i="30"/>
  <c r="F120" i="30"/>
  <c r="G120" i="30"/>
  <c r="H120" i="30"/>
  <c r="I120" i="30"/>
  <c r="J120" i="30"/>
  <c r="A121" i="30"/>
  <c r="B121" i="30"/>
  <c r="C121" i="30"/>
  <c r="D121" i="30"/>
  <c r="E121" i="30"/>
  <c r="F121" i="30"/>
  <c r="G121" i="30"/>
  <c r="H121" i="30"/>
  <c r="I121" i="30"/>
  <c r="J121" i="30"/>
  <c r="A122" i="30"/>
  <c r="B122" i="30"/>
  <c r="C122" i="30"/>
  <c r="D122" i="30"/>
  <c r="E122" i="30"/>
  <c r="F122" i="30"/>
  <c r="G122" i="30"/>
  <c r="H122" i="30"/>
  <c r="I122" i="30"/>
  <c r="J122" i="30"/>
  <c r="A123" i="30"/>
  <c r="B123" i="30"/>
  <c r="C123" i="30"/>
  <c r="D123" i="30"/>
  <c r="E123" i="30"/>
  <c r="F123" i="30"/>
  <c r="G123" i="30"/>
  <c r="H123" i="30"/>
  <c r="A124" i="30"/>
  <c r="B124" i="30"/>
  <c r="C124" i="30"/>
  <c r="D124" i="30"/>
  <c r="E124" i="30"/>
  <c r="F124" i="30"/>
  <c r="G124" i="30"/>
  <c r="H124" i="30"/>
  <c r="A125" i="30"/>
  <c r="B125" i="30"/>
  <c r="C125" i="30"/>
  <c r="D125" i="30"/>
  <c r="E125" i="30"/>
  <c r="F125" i="30"/>
  <c r="G125" i="30"/>
  <c r="H125" i="30"/>
  <c r="I125" i="30"/>
  <c r="A126" i="30"/>
  <c r="B126" i="30"/>
  <c r="C126" i="30"/>
  <c r="D126" i="30"/>
  <c r="E126" i="30"/>
  <c r="F126" i="30"/>
  <c r="G126" i="30"/>
  <c r="H126" i="30"/>
  <c r="I126" i="30"/>
  <c r="J126" i="30"/>
  <c r="A127" i="30"/>
  <c r="B127" i="30"/>
  <c r="C127" i="30"/>
  <c r="D127" i="30"/>
  <c r="E127" i="30"/>
  <c r="F127" i="30"/>
  <c r="G127" i="30"/>
  <c r="H127" i="30"/>
  <c r="I127" i="30"/>
  <c r="J127" i="30"/>
  <c r="A128" i="30"/>
  <c r="B128" i="30"/>
  <c r="C128" i="30"/>
  <c r="D128" i="30"/>
  <c r="E128" i="30"/>
  <c r="F128" i="30"/>
  <c r="G128" i="30"/>
  <c r="H128" i="30"/>
  <c r="A129" i="30"/>
  <c r="B129" i="30"/>
  <c r="C129" i="30"/>
  <c r="D129" i="30"/>
  <c r="E129" i="30"/>
  <c r="F129" i="30"/>
  <c r="G129" i="30"/>
  <c r="H129" i="30"/>
  <c r="A130" i="30"/>
  <c r="B130" i="30"/>
  <c r="C130" i="30"/>
  <c r="D130" i="30"/>
  <c r="E130" i="30"/>
  <c r="F130" i="30"/>
  <c r="G130" i="30"/>
  <c r="H130" i="30"/>
  <c r="I130" i="30"/>
  <c r="A131" i="30"/>
  <c r="B131" i="30"/>
  <c r="C131" i="30"/>
  <c r="D131" i="30"/>
  <c r="E131" i="30"/>
  <c r="F131" i="30"/>
  <c r="G131" i="30"/>
  <c r="H131" i="30"/>
  <c r="I131" i="30"/>
  <c r="J131" i="30"/>
  <c r="A132" i="30"/>
  <c r="B132" i="30"/>
  <c r="C132" i="30"/>
  <c r="D132" i="30"/>
  <c r="E132" i="30"/>
  <c r="F132" i="30"/>
  <c r="G132" i="30"/>
  <c r="H132" i="30"/>
  <c r="I132" i="30"/>
  <c r="J132" i="30"/>
  <c r="A133" i="30"/>
  <c r="B133" i="30"/>
  <c r="C133" i="30"/>
  <c r="D133" i="30"/>
  <c r="E133" i="30"/>
  <c r="F133" i="30"/>
  <c r="G133" i="30"/>
  <c r="H133" i="30"/>
  <c r="A134" i="30"/>
  <c r="B134" i="30"/>
  <c r="C134" i="30"/>
  <c r="D134" i="30"/>
  <c r="E134" i="30"/>
  <c r="F134" i="30"/>
  <c r="G134" i="30"/>
  <c r="H134" i="30"/>
  <c r="I134" i="30"/>
  <c r="A135" i="30"/>
  <c r="B135" i="30"/>
  <c r="C135" i="30"/>
  <c r="D135" i="30"/>
  <c r="E135" i="30"/>
  <c r="F135" i="30"/>
  <c r="G135" i="30"/>
  <c r="H135" i="30"/>
  <c r="I135" i="30"/>
  <c r="J135" i="30"/>
  <c r="A136" i="30"/>
  <c r="B136" i="30"/>
  <c r="C136" i="30"/>
  <c r="D136" i="30"/>
  <c r="E136" i="30"/>
  <c r="F136" i="30"/>
  <c r="G136" i="30"/>
  <c r="H136" i="30"/>
  <c r="I136" i="30"/>
  <c r="J136" i="30"/>
  <c r="A137" i="30"/>
  <c r="B137" i="30"/>
  <c r="C137" i="30"/>
  <c r="D137" i="30"/>
  <c r="E137" i="30"/>
  <c r="F137" i="30"/>
  <c r="G137" i="30"/>
  <c r="H137" i="30"/>
  <c r="I137" i="30"/>
  <c r="J137" i="30"/>
  <c r="A138" i="30"/>
  <c r="B138" i="30"/>
  <c r="C138" i="30"/>
  <c r="D138" i="30"/>
  <c r="E138" i="30"/>
  <c r="F138" i="30"/>
  <c r="G138" i="30"/>
  <c r="H138" i="30"/>
  <c r="A139" i="30"/>
  <c r="B139" i="30"/>
  <c r="C139" i="30"/>
  <c r="D139" i="30"/>
  <c r="E139" i="30"/>
  <c r="F139" i="30"/>
  <c r="G139" i="30"/>
  <c r="H139" i="30"/>
  <c r="I139" i="30"/>
  <c r="A140" i="30"/>
  <c r="B140" i="30"/>
  <c r="C140" i="30"/>
  <c r="D140" i="30"/>
  <c r="E140" i="30"/>
  <c r="F140" i="30"/>
  <c r="G140" i="30"/>
  <c r="H140" i="30"/>
  <c r="I140" i="30"/>
  <c r="J140" i="30"/>
  <c r="A141" i="30"/>
  <c r="B141" i="30"/>
  <c r="C141" i="30"/>
  <c r="D141" i="30"/>
  <c r="E141" i="30"/>
  <c r="F141" i="30"/>
  <c r="G141" i="30"/>
  <c r="H141" i="30"/>
  <c r="I141" i="30"/>
  <c r="J141" i="30"/>
  <c r="A142" i="30"/>
  <c r="B142" i="30"/>
  <c r="C142" i="30"/>
  <c r="D142" i="30"/>
  <c r="E142" i="30"/>
  <c r="F142" i="30"/>
  <c r="G142" i="30"/>
  <c r="H142" i="30"/>
  <c r="I142" i="30"/>
  <c r="J142" i="30"/>
  <c r="A143" i="30"/>
  <c r="B143" i="30"/>
  <c r="C143" i="30"/>
  <c r="D143" i="30"/>
  <c r="E143" i="30"/>
  <c r="F143" i="30"/>
  <c r="G143" i="30"/>
  <c r="H143" i="30"/>
  <c r="I143" i="30"/>
  <c r="J143" i="30"/>
  <c r="A144" i="30"/>
  <c r="B144" i="30"/>
  <c r="C144" i="30"/>
  <c r="D144" i="30"/>
  <c r="E144" i="30"/>
  <c r="F144" i="30"/>
  <c r="G144" i="30"/>
  <c r="H144" i="30"/>
  <c r="A145" i="30"/>
  <c r="B145" i="30"/>
  <c r="C145" i="30"/>
  <c r="D145" i="30"/>
  <c r="E145" i="30"/>
  <c r="F145" i="30"/>
  <c r="G145" i="30"/>
  <c r="H145" i="30"/>
  <c r="I145" i="30"/>
  <c r="A146" i="30"/>
  <c r="B146" i="30"/>
  <c r="C146" i="30"/>
  <c r="D146" i="30"/>
  <c r="E146" i="30"/>
  <c r="F146" i="30"/>
  <c r="G146" i="30"/>
  <c r="H146" i="30"/>
  <c r="I146" i="30"/>
  <c r="J146" i="30"/>
  <c r="A147" i="30"/>
  <c r="B147" i="30"/>
  <c r="C147" i="30"/>
  <c r="D147" i="30"/>
  <c r="E147" i="30"/>
  <c r="F147" i="30"/>
  <c r="G147" i="30"/>
  <c r="H147" i="30"/>
  <c r="I147" i="30"/>
  <c r="J147" i="30"/>
  <c r="A148" i="30"/>
  <c r="B148" i="30"/>
  <c r="C148" i="30"/>
  <c r="D148" i="30"/>
  <c r="E148" i="30"/>
  <c r="F148" i="30"/>
  <c r="G148" i="30"/>
  <c r="H148" i="30"/>
  <c r="I148" i="30"/>
  <c r="J148" i="30"/>
  <c r="A149" i="30"/>
  <c r="B149" i="30"/>
  <c r="C149" i="30"/>
  <c r="D149" i="30"/>
  <c r="E149" i="30"/>
  <c r="F149" i="30"/>
  <c r="G149" i="30"/>
  <c r="H149" i="30"/>
  <c r="I149" i="30"/>
  <c r="J149" i="30"/>
  <c r="A150" i="30"/>
  <c r="B150" i="30"/>
  <c r="C150" i="30"/>
  <c r="D150" i="30"/>
  <c r="E150" i="30"/>
  <c r="F150" i="30"/>
  <c r="G150" i="30"/>
  <c r="H150" i="30"/>
  <c r="A151" i="30"/>
  <c r="B151" i="30"/>
  <c r="C151" i="30"/>
  <c r="D151" i="30"/>
  <c r="E151" i="30"/>
  <c r="F151" i="30"/>
  <c r="G151" i="30"/>
  <c r="H151" i="30"/>
  <c r="I151" i="30"/>
  <c r="A152" i="30"/>
  <c r="B152" i="30"/>
  <c r="C152" i="30"/>
  <c r="D152" i="30"/>
  <c r="E152" i="30"/>
  <c r="F152" i="30"/>
  <c r="G152" i="30"/>
  <c r="H152" i="30"/>
  <c r="I152" i="30"/>
  <c r="J152" i="30"/>
  <c r="A153" i="30"/>
  <c r="B153" i="30"/>
  <c r="C153" i="30"/>
  <c r="D153" i="30"/>
  <c r="E153" i="30"/>
  <c r="F153" i="30"/>
  <c r="G153" i="30"/>
  <c r="H153" i="30"/>
  <c r="I153" i="30"/>
  <c r="J153" i="30"/>
  <c r="A154" i="30"/>
  <c r="B154" i="30"/>
  <c r="C154" i="30"/>
  <c r="D154" i="30"/>
  <c r="E154" i="30"/>
  <c r="F154" i="30"/>
  <c r="G154" i="30"/>
  <c r="H154" i="30"/>
  <c r="A155" i="30"/>
  <c r="B155" i="30"/>
  <c r="C155" i="30"/>
  <c r="D155" i="30"/>
  <c r="E155" i="30"/>
  <c r="F155" i="30"/>
  <c r="G155" i="30"/>
  <c r="H155" i="30"/>
  <c r="I155" i="30"/>
  <c r="A156" i="30"/>
  <c r="B156" i="30"/>
  <c r="C156" i="30"/>
  <c r="D156" i="30"/>
  <c r="E156" i="30"/>
  <c r="F156" i="30"/>
  <c r="G156" i="30"/>
  <c r="H156" i="30"/>
  <c r="I156" i="30"/>
  <c r="J156" i="30"/>
  <c r="A1" i="28"/>
  <c r="B1" i="28"/>
  <c r="C1" i="28"/>
  <c r="D1" i="28"/>
  <c r="E1" i="28"/>
  <c r="F1" i="28"/>
  <c r="G1" i="28"/>
  <c r="H1" i="28"/>
  <c r="I1" i="28"/>
  <c r="A2" i="28"/>
  <c r="B2" i="28"/>
  <c r="A3" i="28"/>
  <c r="B3" i="28"/>
  <c r="C3" i="28"/>
  <c r="D3" i="28"/>
  <c r="E3" i="28"/>
  <c r="F3" i="28"/>
  <c r="G3" i="28"/>
  <c r="I3" i="28"/>
  <c r="A4" i="28"/>
  <c r="B4" i="28"/>
  <c r="C4" i="28"/>
  <c r="D4" i="28"/>
  <c r="E4" i="28"/>
  <c r="F4" i="28"/>
  <c r="G4" i="28"/>
  <c r="I4" i="28"/>
  <c r="A5" i="28"/>
  <c r="B5" i="28"/>
  <c r="C5" i="28"/>
  <c r="D5" i="28"/>
  <c r="E5" i="28"/>
  <c r="F5" i="28"/>
  <c r="G5" i="28"/>
  <c r="I5" i="28"/>
  <c r="A6" i="28"/>
  <c r="B6" i="28"/>
  <c r="C6" i="28"/>
  <c r="D6" i="28"/>
  <c r="E6" i="28"/>
  <c r="F6" i="28"/>
  <c r="G6" i="28"/>
  <c r="I6" i="28"/>
  <c r="A7" i="28"/>
  <c r="B7" i="28"/>
  <c r="C7" i="28"/>
  <c r="D7" i="28"/>
  <c r="E7" i="28"/>
  <c r="F7" i="28"/>
  <c r="G7" i="28"/>
  <c r="I7" i="28"/>
  <c r="A8" i="28"/>
  <c r="B8" i="28"/>
  <c r="C8" i="28"/>
  <c r="D8" i="28"/>
  <c r="E8" i="28"/>
  <c r="F8" i="28"/>
  <c r="G8" i="28"/>
  <c r="H8" i="28"/>
  <c r="I8" i="28"/>
  <c r="A9" i="28"/>
  <c r="B9" i="28"/>
  <c r="C9" i="28"/>
  <c r="D9" i="28"/>
  <c r="E9" i="28"/>
  <c r="F9" i="28"/>
  <c r="G9" i="28"/>
  <c r="H9" i="28"/>
  <c r="I9" i="28"/>
  <c r="A10" i="28"/>
  <c r="B10" i="28"/>
  <c r="A11" i="28"/>
  <c r="B11" i="28"/>
  <c r="C11" i="28"/>
  <c r="D11" i="28"/>
  <c r="E11" i="28"/>
  <c r="F11" i="28"/>
  <c r="G11" i="28"/>
  <c r="H11" i="28"/>
  <c r="I11" i="28"/>
  <c r="J11" i="28"/>
  <c r="A12" i="28"/>
  <c r="B12" i="28"/>
  <c r="C12" i="28"/>
  <c r="D12" i="28"/>
  <c r="E12" i="28"/>
  <c r="F12" i="28"/>
  <c r="G12" i="28"/>
  <c r="H12" i="28"/>
  <c r="I12" i="28"/>
  <c r="J12" i="28"/>
  <c r="A13" i="28"/>
  <c r="B13" i="28"/>
  <c r="C13" i="28"/>
  <c r="D13" i="28"/>
  <c r="E13" i="28"/>
  <c r="F13" i="28"/>
  <c r="G13" i="28"/>
  <c r="H13" i="28"/>
  <c r="I13" i="28"/>
  <c r="A14" i="28"/>
  <c r="B14" i="28"/>
  <c r="C14" i="28"/>
  <c r="D14" i="28"/>
  <c r="E14" i="28"/>
  <c r="F14" i="28"/>
  <c r="G14" i="28"/>
  <c r="H14" i="28"/>
  <c r="I14" i="28"/>
  <c r="A15" i="28"/>
  <c r="B15" i="28"/>
  <c r="C15" i="28"/>
  <c r="D15" i="28"/>
  <c r="E15" i="28"/>
  <c r="F15" i="28"/>
  <c r="G15" i="28"/>
  <c r="H15" i="28"/>
  <c r="I15" i="28"/>
  <c r="J15" i="28"/>
  <c r="A16" i="28"/>
  <c r="B16" i="28"/>
  <c r="C16" i="28"/>
  <c r="D16" i="28"/>
  <c r="E16" i="28"/>
  <c r="F16" i="28"/>
  <c r="G16" i="28"/>
  <c r="H16" i="28"/>
  <c r="I16" i="28"/>
  <c r="J16" i="28"/>
  <c r="A17" i="28"/>
  <c r="B17" i="28"/>
  <c r="C17" i="28"/>
  <c r="D17" i="28"/>
  <c r="E17" i="28"/>
  <c r="F17" i="28"/>
  <c r="G17" i="28"/>
  <c r="H17" i="28"/>
  <c r="I17" i="28"/>
  <c r="J17" i="28"/>
  <c r="A18" i="28"/>
  <c r="B18" i="28"/>
  <c r="C18" i="28"/>
  <c r="D18" i="28"/>
  <c r="E18" i="28"/>
  <c r="F18" i="28"/>
  <c r="G18" i="28"/>
  <c r="H18" i="28"/>
  <c r="I18" i="28"/>
  <c r="J18" i="28"/>
  <c r="A19" i="28"/>
  <c r="B19" i="28"/>
  <c r="C19" i="28"/>
  <c r="D19" i="28"/>
  <c r="E19" i="28"/>
  <c r="F19" i="28"/>
  <c r="G19" i="28"/>
  <c r="H19" i="28"/>
  <c r="I19" i="28"/>
  <c r="J19" i="28"/>
  <c r="A20" i="28"/>
  <c r="B20" i="28"/>
  <c r="C20" i="28"/>
  <c r="D20" i="28"/>
  <c r="E20" i="28"/>
  <c r="F20" i="28"/>
  <c r="G20" i="28"/>
  <c r="H20" i="28"/>
  <c r="I20" i="28"/>
  <c r="J20" i="28"/>
  <c r="A21" i="28"/>
  <c r="B21" i="28"/>
  <c r="C21" i="28"/>
  <c r="D21" i="28"/>
  <c r="E21" i="28"/>
  <c r="F21" i="28"/>
  <c r="G21" i="28"/>
  <c r="H21" i="28"/>
  <c r="I21" i="28"/>
  <c r="J21" i="28"/>
  <c r="A22" i="28"/>
  <c r="B22" i="28"/>
  <c r="C22" i="28"/>
  <c r="D22" i="28"/>
  <c r="E22" i="28"/>
  <c r="F22" i="28"/>
  <c r="G22" i="28"/>
  <c r="H22" i="28"/>
  <c r="I22" i="28"/>
  <c r="J22" i="28"/>
  <c r="A23" i="28"/>
  <c r="B23" i="28"/>
  <c r="C23" i="28"/>
  <c r="D23" i="28"/>
  <c r="E23" i="28"/>
  <c r="F23" i="28"/>
  <c r="G23" i="28"/>
  <c r="H23" i="28"/>
  <c r="I23" i="28"/>
  <c r="J23" i="28"/>
  <c r="A24" i="28"/>
  <c r="B24" i="28"/>
  <c r="C24" i="28"/>
  <c r="D24" i="28"/>
  <c r="E24" i="28"/>
  <c r="F24" i="28"/>
  <c r="G24" i="28"/>
  <c r="H24" i="28"/>
  <c r="A25" i="28"/>
  <c r="B25" i="28"/>
  <c r="C25" i="28"/>
  <c r="D25" i="28"/>
  <c r="E25" i="28"/>
  <c r="F25" i="28"/>
  <c r="G25" i="28"/>
  <c r="H25" i="28"/>
  <c r="I25" i="28"/>
  <c r="A26" i="28"/>
  <c r="B26" i="28"/>
  <c r="C26" i="28"/>
  <c r="D26" i="28"/>
  <c r="E26" i="28"/>
  <c r="F26" i="28"/>
  <c r="G26" i="28"/>
  <c r="H26" i="28"/>
  <c r="I26" i="28"/>
  <c r="J26" i="28"/>
  <c r="A27" i="28"/>
  <c r="B27" i="28"/>
  <c r="C27" i="28"/>
  <c r="D27" i="28"/>
  <c r="E27" i="28"/>
  <c r="F27" i="28"/>
  <c r="G27" i="28"/>
  <c r="H27" i="28"/>
  <c r="I27" i="28"/>
  <c r="J27" i="28"/>
  <c r="A28" i="28"/>
  <c r="B28" i="28"/>
  <c r="C28" i="28"/>
  <c r="D28" i="28"/>
  <c r="E28" i="28"/>
  <c r="F28" i="28"/>
  <c r="G28" i="28"/>
  <c r="H28" i="28"/>
  <c r="I28" i="28"/>
  <c r="J28" i="28"/>
  <c r="A29" i="28"/>
  <c r="B29" i="28"/>
  <c r="C29" i="28"/>
  <c r="D29" i="28"/>
  <c r="E29" i="28"/>
  <c r="F29" i="28"/>
  <c r="G29" i="28"/>
  <c r="H29" i="28"/>
  <c r="I29" i="28"/>
  <c r="J29" i="28"/>
  <c r="A30" i="28"/>
  <c r="B30" i="28"/>
  <c r="C30" i="28"/>
  <c r="D30" i="28"/>
  <c r="E30" i="28"/>
  <c r="F30" i="28"/>
  <c r="G30" i="28"/>
  <c r="H30" i="28"/>
  <c r="I30" i="28"/>
  <c r="J30" i="28"/>
  <c r="A31" i="28"/>
  <c r="B31" i="28"/>
  <c r="C31" i="28"/>
  <c r="D31" i="28"/>
  <c r="E31" i="28"/>
  <c r="F31" i="28"/>
  <c r="G31" i="28"/>
  <c r="H31" i="28"/>
  <c r="I31" i="28"/>
  <c r="J31" i="28"/>
  <c r="A32" i="28"/>
  <c r="B32" i="28"/>
  <c r="C32" i="28"/>
  <c r="D32" i="28"/>
  <c r="E32" i="28"/>
  <c r="F32" i="28"/>
  <c r="G32" i="28"/>
  <c r="H32" i="28"/>
  <c r="A33" i="28"/>
  <c r="B33" i="28"/>
  <c r="C33" i="28"/>
  <c r="D33" i="28"/>
  <c r="E33" i="28"/>
  <c r="F33" i="28"/>
  <c r="G33" i="28"/>
  <c r="H33" i="28"/>
  <c r="A34" i="28"/>
  <c r="B34" i="28"/>
  <c r="C34" i="28"/>
  <c r="D34" i="28"/>
  <c r="E34" i="28"/>
  <c r="F34" i="28"/>
  <c r="G34" i="28"/>
  <c r="H34" i="28"/>
  <c r="I34" i="28"/>
  <c r="A35" i="28"/>
  <c r="B35" i="28"/>
  <c r="C35" i="28"/>
  <c r="D35" i="28"/>
  <c r="E35" i="28"/>
  <c r="F35" i="28"/>
  <c r="G35" i="28"/>
  <c r="H35" i="28"/>
  <c r="I35" i="28"/>
  <c r="J35" i="28"/>
  <c r="A36" i="28"/>
  <c r="B36" i="28"/>
  <c r="C36" i="28"/>
  <c r="D36" i="28"/>
  <c r="E36" i="28"/>
  <c r="F36" i="28"/>
  <c r="G36" i="28"/>
  <c r="H36" i="28"/>
  <c r="I36" i="28"/>
  <c r="J36" i="28"/>
  <c r="A37" i="28"/>
  <c r="B37" i="28"/>
  <c r="C37" i="28"/>
  <c r="D37" i="28"/>
  <c r="E37" i="28"/>
  <c r="F37" i="28"/>
  <c r="G37" i="28"/>
  <c r="H37" i="28"/>
  <c r="I37" i="28"/>
  <c r="J37" i="28"/>
  <c r="A38" i="28"/>
  <c r="B38" i="28"/>
  <c r="C38" i="28"/>
  <c r="D38" i="28"/>
  <c r="E38" i="28"/>
  <c r="F38" i="28"/>
  <c r="G38" i="28"/>
  <c r="H38" i="28"/>
  <c r="I38" i="28"/>
  <c r="J38" i="28"/>
  <c r="A39" i="28"/>
  <c r="B39" i="28"/>
  <c r="C39" i="28"/>
  <c r="D39" i="28"/>
  <c r="E39" i="28"/>
  <c r="F39" i="28"/>
  <c r="G39" i="28"/>
  <c r="H39" i="28"/>
  <c r="J39" i="28"/>
  <c r="A40" i="28"/>
  <c r="B40" i="28"/>
  <c r="C40" i="28"/>
  <c r="D40" i="28"/>
  <c r="E40" i="28"/>
  <c r="F40" i="28"/>
  <c r="G40" i="28"/>
  <c r="H40" i="28"/>
  <c r="I40" i="28"/>
  <c r="A41" i="28"/>
  <c r="B41" i="28"/>
  <c r="C41" i="28"/>
  <c r="D41" i="28"/>
  <c r="E41" i="28"/>
  <c r="F41" i="28"/>
  <c r="G41" i="28"/>
  <c r="H41" i="28"/>
  <c r="I41" i="28"/>
  <c r="J41" i="28"/>
  <c r="A42" i="28"/>
  <c r="B42" i="28"/>
  <c r="C42" i="28"/>
  <c r="D42" i="28"/>
  <c r="E42" i="28"/>
  <c r="F42" i="28"/>
  <c r="G42" i="28"/>
  <c r="H42" i="28"/>
  <c r="I42" i="28"/>
  <c r="J42" i="28"/>
  <c r="A43" i="28"/>
  <c r="B43" i="28"/>
  <c r="C43" i="28"/>
  <c r="D43" i="28"/>
  <c r="E43" i="28"/>
  <c r="F43" i="28"/>
  <c r="G43" i="28"/>
  <c r="H43" i="28"/>
  <c r="I43" i="28"/>
  <c r="J43" i="28"/>
  <c r="A44" i="28"/>
  <c r="B44" i="28"/>
  <c r="C44" i="28"/>
  <c r="D44" i="28"/>
  <c r="E44" i="28"/>
  <c r="F44" i="28"/>
  <c r="G44" i="28"/>
  <c r="H44" i="28"/>
  <c r="I44" i="28"/>
  <c r="J44" i="28"/>
  <c r="A45" i="28"/>
  <c r="B45" i="28"/>
  <c r="C45" i="28"/>
  <c r="D45" i="28"/>
  <c r="E45" i="28"/>
  <c r="F45" i="28"/>
  <c r="G45" i="28"/>
  <c r="H45" i="28"/>
  <c r="I45" i="28"/>
  <c r="J45" i="28"/>
  <c r="A46" i="28"/>
  <c r="B46" i="28"/>
  <c r="C46" i="28"/>
  <c r="D46" i="28"/>
  <c r="E46" i="28"/>
  <c r="F46" i="28"/>
  <c r="G46" i="28"/>
  <c r="H46" i="28"/>
  <c r="A47" i="28"/>
  <c r="B47" i="28"/>
  <c r="C47" i="28"/>
  <c r="D47" i="28"/>
  <c r="E47" i="28"/>
  <c r="G47" i="28"/>
  <c r="H47" i="28"/>
  <c r="I47" i="28"/>
  <c r="A48" i="28"/>
  <c r="B48" i="28"/>
  <c r="C48" i="28"/>
  <c r="D48" i="28"/>
  <c r="E48" i="28"/>
  <c r="F48" i="28"/>
  <c r="G48" i="28"/>
  <c r="H48" i="28"/>
  <c r="I48" i="28"/>
  <c r="J48" i="28"/>
  <c r="A49" i="28"/>
  <c r="B49" i="28"/>
  <c r="C49" i="28"/>
  <c r="D49" i="28"/>
  <c r="E49" i="28"/>
  <c r="F49" i="28"/>
  <c r="G49" i="28"/>
  <c r="H49" i="28"/>
  <c r="I49" i="28"/>
  <c r="J49" i="28"/>
  <c r="A50" i="28"/>
  <c r="B50" i="28"/>
  <c r="C50" i="28"/>
  <c r="D50" i="28"/>
  <c r="E50" i="28"/>
  <c r="F50" i="28"/>
  <c r="G50" i="28"/>
  <c r="H50" i="28"/>
  <c r="I50" i="28"/>
  <c r="J50" i="28"/>
  <c r="A51" i="28"/>
  <c r="B51" i="28"/>
  <c r="C51" i="28"/>
  <c r="D51" i="28"/>
  <c r="E51" i="28"/>
  <c r="F51" i="28"/>
  <c r="G51" i="28"/>
  <c r="H51" i="28"/>
  <c r="I51" i="28"/>
  <c r="J51" i="28"/>
  <c r="A52" i="28"/>
  <c r="B52" i="28"/>
  <c r="C52" i="28"/>
  <c r="D52" i="28"/>
  <c r="E52" i="28"/>
  <c r="F52" i="28"/>
  <c r="G52" i="28"/>
  <c r="H52" i="28"/>
  <c r="I52" i="28"/>
  <c r="J52" i="28"/>
  <c r="A53" i="28"/>
  <c r="B53" i="28"/>
  <c r="C53" i="28"/>
  <c r="D53" i="28"/>
  <c r="E53" i="28"/>
  <c r="F53" i="28"/>
  <c r="G53" i="28"/>
  <c r="H53" i="28"/>
  <c r="A54" i="28"/>
  <c r="B54" i="28"/>
  <c r="C54" i="28"/>
  <c r="D54" i="28"/>
  <c r="E54" i="28"/>
  <c r="F54" i="28"/>
  <c r="G54" i="28"/>
  <c r="H54" i="28"/>
  <c r="A55" i="28"/>
  <c r="B55" i="28"/>
  <c r="C55" i="28"/>
  <c r="E55" i="28"/>
  <c r="F55" i="28"/>
  <c r="G55" i="28"/>
  <c r="H55" i="28"/>
  <c r="I55" i="28"/>
  <c r="A56" i="28"/>
  <c r="B56" i="28"/>
  <c r="C56" i="28"/>
  <c r="D56" i="28"/>
  <c r="E56" i="28"/>
  <c r="F56" i="28"/>
  <c r="G56" i="28"/>
  <c r="H56" i="28"/>
  <c r="I56" i="28"/>
  <c r="J56" i="28"/>
  <c r="A57" i="28"/>
  <c r="B57" i="28"/>
  <c r="C57" i="28"/>
  <c r="D57" i="28"/>
  <c r="E57" i="28"/>
  <c r="F57" i="28"/>
  <c r="G57" i="28"/>
  <c r="H57" i="28"/>
  <c r="I57" i="28"/>
  <c r="J57" i="28"/>
  <c r="A58" i="28"/>
  <c r="B58" i="28"/>
  <c r="C58" i="28"/>
  <c r="D58" i="28"/>
  <c r="E58" i="28"/>
  <c r="F58" i="28"/>
  <c r="G58" i="28"/>
  <c r="H58" i="28"/>
  <c r="I58" i="28"/>
  <c r="J58" i="28"/>
  <c r="A59" i="28"/>
  <c r="B59" i="28"/>
  <c r="C59" i="28"/>
  <c r="D59" i="28"/>
  <c r="E59" i="28"/>
  <c r="F59" i="28"/>
  <c r="G59" i="28"/>
  <c r="H59" i="28"/>
  <c r="I59" i="28"/>
  <c r="J59" i="28"/>
  <c r="A60" i="28"/>
  <c r="B60" i="28"/>
  <c r="C60" i="28"/>
  <c r="D60" i="28"/>
  <c r="E60" i="28"/>
  <c r="F60" i="28"/>
  <c r="G60" i="28"/>
  <c r="H60" i="28"/>
  <c r="I60" i="28"/>
  <c r="J60" i="28"/>
  <c r="A61" i="28"/>
  <c r="B61" i="28"/>
  <c r="C61" i="28"/>
  <c r="D61" i="28"/>
  <c r="E61" i="28"/>
  <c r="F61" i="28"/>
  <c r="G61" i="28"/>
  <c r="H61" i="28"/>
  <c r="I61" i="28"/>
  <c r="J61" i="28"/>
  <c r="A62" i="28"/>
  <c r="B62" i="28"/>
  <c r="C62" i="28"/>
  <c r="D62" i="28"/>
  <c r="E62" i="28"/>
  <c r="F62" i="28"/>
  <c r="G62" i="28"/>
  <c r="H62" i="28"/>
  <c r="I62" i="28"/>
  <c r="J62" i="28"/>
  <c r="A63" i="28"/>
  <c r="B63" i="28"/>
  <c r="C63" i="28"/>
  <c r="D63" i="28"/>
  <c r="E63" i="28"/>
  <c r="F63" i="28"/>
  <c r="G63" i="28"/>
  <c r="H63" i="28"/>
  <c r="I63" i="28"/>
  <c r="J63" i="28"/>
  <c r="A64" i="28"/>
  <c r="B64" i="28"/>
  <c r="C64" i="28"/>
  <c r="D64" i="28"/>
  <c r="E64" i="28"/>
  <c r="F64" i="28"/>
  <c r="G64" i="28"/>
  <c r="H64" i="28"/>
  <c r="I64" i="28"/>
  <c r="J64" i="28"/>
  <c r="A65" i="28"/>
  <c r="B65" i="28"/>
  <c r="C65" i="28"/>
  <c r="D65" i="28"/>
  <c r="E65" i="28"/>
  <c r="F65" i="28"/>
  <c r="G65" i="28"/>
  <c r="H65" i="28"/>
  <c r="A66" i="28"/>
  <c r="B66" i="28"/>
  <c r="C66" i="28"/>
  <c r="D66" i="28"/>
  <c r="E66" i="28"/>
  <c r="F66" i="28"/>
  <c r="G66" i="28"/>
  <c r="H66" i="28"/>
  <c r="A67" i="28"/>
  <c r="B67" i="28"/>
  <c r="C67" i="28"/>
  <c r="D67" i="28"/>
  <c r="E67" i="28"/>
  <c r="F67" i="28"/>
  <c r="G67" i="28"/>
  <c r="H67" i="28"/>
  <c r="I67" i="28"/>
  <c r="A68" i="28"/>
  <c r="B68" i="28"/>
  <c r="C68" i="28"/>
  <c r="D68" i="28"/>
  <c r="E68" i="28"/>
  <c r="F68" i="28"/>
  <c r="G68" i="28"/>
  <c r="H68" i="28"/>
  <c r="I68" i="28"/>
  <c r="J68" i="28"/>
  <c r="A69" i="28"/>
  <c r="B69" i="28"/>
  <c r="C69" i="28"/>
  <c r="D69" i="28"/>
  <c r="E69" i="28"/>
  <c r="F69" i="28"/>
  <c r="G69" i="28"/>
  <c r="H69" i="28"/>
  <c r="I69" i="28"/>
  <c r="J69" i="28"/>
  <c r="A70" i="28"/>
  <c r="B70" i="28"/>
  <c r="C70" i="28"/>
  <c r="D70" i="28"/>
  <c r="E70" i="28"/>
  <c r="F70" i="28"/>
  <c r="G70" i="28"/>
  <c r="H70" i="28"/>
  <c r="I70" i="28"/>
  <c r="J70" i="28"/>
  <c r="A71" i="28"/>
  <c r="B71" i="28"/>
  <c r="C71" i="28"/>
  <c r="D71" i="28"/>
  <c r="E71" i="28"/>
  <c r="F71" i="28"/>
  <c r="G71" i="28"/>
  <c r="H71" i="28"/>
  <c r="I71" i="28"/>
  <c r="J71" i="28"/>
  <c r="A72" i="28"/>
  <c r="B72" i="28"/>
  <c r="C72" i="28"/>
  <c r="D72" i="28"/>
  <c r="E72" i="28"/>
  <c r="F72" i="28"/>
  <c r="G72" i="28"/>
  <c r="H72" i="28"/>
  <c r="I72" i="28"/>
  <c r="J72" i="28"/>
  <c r="A73" i="28"/>
  <c r="B73" i="28"/>
  <c r="C73" i="28"/>
  <c r="D73" i="28"/>
  <c r="E73" i="28"/>
  <c r="F73" i="28"/>
  <c r="G73" i="28"/>
  <c r="H73" i="28"/>
  <c r="I73" i="28"/>
  <c r="J73" i="28"/>
  <c r="A74" i="28"/>
  <c r="B74" i="28"/>
  <c r="C74" i="28"/>
  <c r="D74" i="28"/>
  <c r="E74" i="28"/>
  <c r="F74" i="28"/>
  <c r="G74" i="28"/>
  <c r="H74" i="28"/>
  <c r="I74" i="28"/>
  <c r="J74" i="28"/>
  <c r="A75" i="28"/>
  <c r="B75" i="28"/>
  <c r="C75" i="28"/>
  <c r="D75" i="28"/>
  <c r="E75" i="28"/>
  <c r="F75" i="28"/>
  <c r="G75" i="28"/>
  <c r="H75" i="28"/>
  <c r="I75" i="28"/>
  <c r="J75" i="28"/>
  <c r="A76" i="28"/>
  <c r="B76" i="28"/>
  <c r="C76" i="28"/>
  <c r="D76" i="28"/>
  <c r="E76" i="28"/>
  <c r="F76" i="28"/>
  <c r="G76" i="28"/>
  <c r="H76" i="28"/>
  <c r="A77" i="28"/>
  <c r="B77" i="28"/>
  <c r="C77" i="28"/>
  <c r="D77" i="28"/>
  <c r="E77" i="28"/>
  <c r="F77" i="28"/>
  <c r="G77" i="28"/>
  <c r="H77" i="28"/>
  <c r="I77" i="28"/>
  <c r="A78" i="28"/>
  <c r="B78" i="28"/>
  <c r="C78" i="28"/>
  <c r="D78" i="28"/>
  <c r="E78" i="28"/>
  <c r="F78" i="28"/>
  <c r="G78" i="28"/>
  <c r="H78" i="28"/>
  <c r="I78" i="28"/>
  <c r="J78" i="28"/>
  <c r="A79" i="28"/>
  <c r="B79" i="28"/>
  <c r="C79" i="28"/>
  <c r="D79" i="28"/>
  <c r="E79" i="28"/>
  <c r="F79" i="28"/>
  <c r="G79" i="28"/>
  <c r="H79" i="28"/>
  <c r="I79" i="28"/>
  <c r="J79" i="28"/>
  <c r="A80" i="28"/>
  <c r="B80" i="28"/>
  <c r="C80" i="28"/>
  <c r="D80" i="28"/>
  <c r="E80" i="28"/>
  <c r="F80" i="28"/>
  <c r="G80" i="28"/>
  <c r="H80" i="28"/>
  <c r="I80" i="28"/>
  <c r="J80" i="28"/>
  <c r="A81" i="28"/>
  <c r="B81" i="28"/>
  <c r="C81" i="28"/>
  <c r="D81" i="28"/>
  <c r="E81" i="28"/>
  <c r="F81" i="28"/>
  <c r="G81" i="28"/>
  <c r="H81" i="28"/>
  <c r="I81" i="28"/>
  <c r="J81" i="28"/>
  <c r="A82" i="28"/>
  <c r="B82" i="28"/>
  <c r="C82" i="28"/>
  <c r="D82" i="28"/>
  <c r="E82" i="28"/>
  <c r="F82" i="28"/>
  <c r="G82" i="28"/>
  <c r="H82" i="28"/>
  <c r="A83" i="28"/>
  <c r="B83" i="28"/>
  <c r="C83" i="28"/>
  <c r="D83" i="28"/>
  <c r="E83" i="28"/>
  <c r="F83" i="28"/>
  <c r="G83" i="28"/>
  <c r="H83" i="28"/>
  <c r="A84" i="28"/>
  <c r="B84" i="28"/>
  <c r="C84" i="28"/>
  <c r="D84" i="28"/>
  <c r="E84" i="28"/>
  <c r="F84" i="28"/>
  <c r="G84" i="28"/>
  <c r="H84" i="28"/>
  <c r="I84" i="28"/>
  <c r="A85" i="28"/>
  <c r="B85" i="28"/>
  <c r="C85" i="28"/>
  <c r="D85" i="28"/>
  <c r="E85" i="28"/>
  <c r="F85" i="28"/>
  <c r="G85" i="28"/>
  <c r="H85" i="28"/>
  <c r="I85" i="28"/>
  <c r="J85" i="28"/>
  <c r="A86" i="28"/>
  <c r="B86" i="28"/>
  <c r="C86" i="28"/>
  <c r="D86" i="28"/>
  <c r="E86" i="28"/>
  <c r="F86" i="28"/>
  <c r="G86" i="28"/>
  <c r="H86" i="28"/>
  <c r="I86" i="28"/>
  <c r="J86" i="28"/>
  <c r="A87" i="28"/>
  <c r="B87" i="28"/>
  <c r="C87" i="28"/>
  <c r="D87" i="28"/>
  <c r="E87" i="28"/>
  <c r="F87" i="28"/>
  <c r="G87" i="28"/>
  <c r="H87" i="28"/>
  <c r="I87" i="28"/>
  <c r="J87" i="28"/>
  <c r="A88" i="28"/>
  <c r="B88" i="28"/>
  <c r="C88" i="28"/>
  <c r="D88" i="28"/>
  <c r="E88" i="28"/>
  <c r="F88" i="28"/>
  <c r="G88" i="28"/>
  <c r="H88" i="28"/>
  <c r="I88" i="28"/>
  <c r="J88" i="28"/>
  <c r="A89" i="28"/>
  <c r="B89" i="28"/>
  <c r="C89" i="28"/>
  <c r="D89" i="28"/>
  <c r="E89" i="28"/>
  <c r="F89" i="28"/>
  <c r="G89" i="28"/>
  <c r="H89" i="28"/>
  <c r="A90" i="28"/>
  <c r="B90" i="28"/>
  <c r="C90" i="28"/>
  <c r="D90" i="28"/>
  <c r="E90" i="28"/>
  <c r="F90" i="28"/>
  <c r="G90" i="28"/>
  <c r="H90" i="28"/>
  <c r="I90" i="28"/>
  <c r="A91" i="28"/>
  <c r="B91" i="28"/>
  <c r="C91" i="28"/>
  <c r="D91" i="28"/>
  <c r="E91" i="28"/>
  <c r="F91" i="28"/>
  <c r="G91" i="28"/>
  <c r="H91" i="28"/>
  <c r="I91" i="28"/>
  <c r="J91" i="28"/>
  <c r="A92" i="28"/>
  <c r="B92" i="28"/>
  <c r="C92" i="28"/>
  <c r="D92" i="28"/>
  <c r="E92" i="28"/>
  <c r="F92" i="28"/>
  <c r="G92" i="28"/>
  <c r="H92" i="28"/>
  <c r="I92" i="28"/>
  <c r="J92" i="28"/>
  <c r="A93" i="28"/>
  <c r="B93" i="28"/>
  <c r="C93" i="28"/>
  <c r="D93" i="28"/>
  <c r="E93" i="28"/>
  <c r="F93" i="28"/>
  <c r="G93" i="28"/>
  <c r="H93" i="28"/>
  <c r="I93" i="28"/>
  <c r="J93" i="28"/>
  <c r="A94" i="28"/>
  <c r="B94" i="28"/>
  <c r="C94" i="28"/>
  <c r="D94" i="28"/>
  <c r="E94" i="28"/>
  <c r="F94" i="28"/>
  <c r="G94" i="28"/>
  <c r="H94" i="28"/>
  <c r="A95" i="28"/>
  <c r="B95" i="28"/>
  <c r="C95" i="28"/>
  <c r="D95" i="28"/>
  <c r="E95" i="28"/>
  <c r="F95" i="28"/>
  <c r="G95" i="28"/>
  <c r="H95" i="28"/>
  <c r="I95" i="28"/>
  <c r="A96" i="28"/>
  <c r="B96" i="28"/>
  <c r="C96" i="28"/>
  <c r="D96" i="28"/>
  <c r="E96" i="28"/>
  <c r="F96" i="28"/>
  <c r="G96" i="28"/>
  <c r="H96" i="28"/>
  <c r="I96" i="28"/>
  <c r="J96" i="28"/>
  <c r="A97" i="28"/>
  <c r="B97" i="28"/>
  <c r="C97" i="28"/>
  <c r="D97" i="28"/>
  <c r="E97" i="28"/>
  <c r="F97" i="28"/>
  <c r="G97" i="28"/>
  <c r="H97" i="28"/>
  <c r="I97" i="28"/>
  <c r="J97" i="28"/>
  <c r="A98" i="28"/>
  <c r="B98" i="28"/>
  <c r="C98" i="28"/>
  <c r="D98" i="28"/>
  <c r="E98" i="28"/>
  <c r="F98" i="28"/>
  <c r="G98" i="28"/>
  <c r="H98" i="28"/>
  <c r="I98" i="28"/>
  <c r="J98" i="28"/>
  <c r="A99" i="28"/>
  <c r="B99" i="28"/>
  <c r="C99" i="28"/>
  <c r="D99" i="28"/>
  <c r="E99" i="28"/>
  <c r="F99" i="28"/>
  <c r="G99" i="28"/>
  <c r="H99" i="28"/>
  <c r="A100" i="28"/>
  <c r="B100" i="28"/>
  <c r="C100" i="28"/>
  <c r="D100" i="28"/>
  <c r="E100" i="28"/>
  <c r="F100" i="28"/>
  <c r="G100" i="28"/>
  <c r="H100" i="28"/>
  <c r="I100" i="28"/>
  <c r="A101" i="28"/>
  <c r="B101" i="28"/>
  <c r="C101" i="28"/>
  <c r="D101" i="28"/>
  <c r="E101" i="28"/>
  <c r="F101" i="28"/>
  <c r="G101" i="28"/>
  <c r="H101" i="28"/>
  <c r="I101" i="28"/>
  <c r="J101" i="28"/>
  <c r="A102" i="28"/>
  <c r="B102" i="28"/>
  <c r="C102" i="28"/>
  <c r="D102" i="28"/>
  <c r="E102" i="28"/>
  <c r="F102" i="28"/>
  <c r="G102" i="28"/>
  <c r="H102" i="28"/>
  <c r="I102" i="28"/>
  <c r="J102" i="28"/>
  <c r="A103" i="28"/>
  <c r="B103" i="28"/>
  <c r="C103" i="28"/>
  <c r="D103" i="28"/>
  <c r="E103" i="28"/>
  <c r="F103" i="28"/>
  <c r="G103" i="28"/>
  <c r="H103" i="28"/>
  <c r="I103" i="28"/>
  <c r="J103" i="28"/>
  <c r="A104" i="28"/>
  <c r="B104" i="28"/>
  <c r="C104" i="28"/>
  <c r="D104" i="28"/>
  <c r="E104" i="28"/>
  <c r="F104" i="28"/>
  <c r="G104" i="28"/>
  <c r="H104" i="28"/>
  <c r="I104" i="28"/>
  <c r="J104" i="28"/>
  <c r="A105" i="28"/>
  <c r="B105" i="28"/>
  <c r="C105" i="28"/>
  <c r="D105" i="28"/>
  <c r="E105" i="28"/>
  <c r="F105" i="28"/>
  <c r="G105" i="28"/>
  <c r="H105" i="28"/>
  <c r="A106" i="28"/>
  <c r="B106" i="28"/>
  <c r="C106" i="28"/>
  <c r="D106" i="28"/>
  <c r="E106" i="28"/>
  <c r="F106" i="28"/>
  <c r="G106" i="28"/>
  <c r="H106" i="28"/>
  <c r="I106" i="28"/>
  <c r="A107" i="28"/>
  <c r="B107" i="28"/>
  <c r="C107" i="28"/>
  <c r="D107" i="28"/>
  <c r="E107" i="28"/>
  <c r="F107" i="28"/>
  <c r="G107" i="28"/>
  <c r="H107" i="28"/>
  <c r="I107" i="28"/>
  <c r="J107" i="28"/>
  <c r="A108" i="28"/>
  <c r="B108" i="28"/>
  <c r="C108" i="28"/>
  <c r="D108" i="28"/>
  <c r="E108" i="28"/>
  <c r="F108" i="28"/>
  <c r="G108" i="28"/>
  <c r="H108" i="28"/>
  <c r="I108" i="28"/>
  <c r="J108" i="28"/>
  <c r="A109" i="28"/>
  <c r="B109" i="28"/>
  <c r="C109" i="28"/>
  <c r="D109" i="28"/>
  <c r="E109" i="28"/>
  <c r="F109" i="28"/>
  <c r="G109" i="28"/>
  <c r="H109" i="28"/>
  <c r="I109" i="28"/>
  <c r="J109" i="28"/>
  <c r="A110" i="28"/>
  <c r="B110" i="28"/>
  <c r="C110" i="28"/>
  <c r="D110" i="28"/>
  <c r="E110" i="28"/>
  <c r="F110" i="28"/>
  <c r="G110" i="28"/>
  <c r="H110" i="28"/>
  <c r="A111" i="28"/>
  <c r="B111" i="28"/>
  <c r="C111" i="28"/>
  <c r="D111" i="28"/>
  <c r="E111" i="28"/>
  <c r="F111" i="28"/>
  <c r="G111" i="28"/>
  <c r="H111" i="28"/>
  <c r="I111" i="28"/>
  <c r="A112" i="28"/>
  <c r="B112" i="28"/>
  <c r="C112" i="28"/>
  <c r="D112" i="28"/>
  <c r="E112" i="28"/>
  <c r="F112" i="28"/>
  <c r="G112" i="28"/>
  <c r="H112" i="28"/>
  <c r="I112" i="28"/>
  <c r="J112" i="28"/>
  <c r="A113" i="28"/>
  <c r="B113" i="28"/>
  <c r="C113" i="28"/>
  <c r="D113" i="28"/>
  <c r="E113" i="28"/>
  <c r="F113" i="28"/>
  <c r="G113" i="28"/>
  <c r="H113" i="28"/>
  <c r="I113" i="28"/>
  <c r="J113" i="28"/>
  <c r="A114" i="28"/>
  <c r="B114" i="28"/>
  <c r="C114" i="28"/>
  <c r="D114" i="28"/>
  <c r="E114" i="28"/>
  <c r="F114" i="28"/>
  <c r="G114" i="28"/>
  <c r="H114" i="28"/>
  <c r="I114" i="28"/>
  <c r="J114" i="28"/>
  <c r="A115" i="28"/>
  <c r="B115" i="28"/>
  <c r="C115" i="28"/>
  <c r="D115" i="28"/>
  <c r="E115" i="28"/>
  <c r="F115" i="28"/>
  <c r="G115" i="28"/>
  <c r="H115" i="28"/>
  <c r="A116" i="28"/>
  <c r="B116" i="28"/>
  <c r="C116" i="28"/>
  <c r="D116" i="28"/>
  <c r="E116" i="28"/>
  <c r="F116" i="28"/>
  <c r="G116" i="28"/>
  <c r="H116" i="28"/>
  <c r="I116" i="28"/>
  <c r="A117" i="28"/>
  <c r="B117" i="28"/>
  <c r="C117" i="28"/>
  <c r="D117" i="28"/>
  <c r="E117" i="28"/>
  <c r="F117" i="28"/>
  <c r="G117" i="28"/>
  <c r="H117" i="28"/>
  <c r="I117" i="28"/>
  <c r="J117" i="28"/>
  <c r="A118" i="28"/>
  <c r="B118" i="28"/>
  <c r="C118" i="28"/>
  <c r="D118" i="28"/>
  <c r="E118" i="28"/>
  <c r="F118" i="28"/>
  <c r="G118" i="28"/>
  <c r="H118" i="28"/>
  <c r="I118" i="28"/>
  <c r="J118" i="28"/>
  <c r="A119" i="28"/>
  <c r="B119" i="28"/>
  <c r="C119" i="28"/>
  <c r="D119" i="28"/>
  <c r="E119" i="28"/>
  <c r="F119" i="28"/>
  <c r="G119" i="28"/>
  <c r="H119" i="28"/>
  <c r="I119" i="28"/>
  <c r="J119" i="28"/>
  <c r="A120" i="28"/>
  <c r="B120" i="28"/>
  <c r="C120" i="28"/>
  <c r="D120" i="28"/>
  <c r="E120" i="28"/>
  <c r="F120" i="28"/>
  <c r="G120" i="28"/>
  <c r="H120" i="28"/>
  <c r="I120" i="28"/>
  <c r="J120" i="28"/>
  <c r="A121" i="28"/>
  <c r="B121" i="28"/>
  <c r="C121" i="28"/>
  <c r="D121" i="28"/>
  <c r="E121" i="28"/>
  <c r="F121" i="28"/>
  <c r="G121" i="28"/>
  <c r="H121" i="28"/>
  <c r="I121" i="28"/>
  <c r="J121" i="28"/>
  <c r="A122" i="28"/>
  <c r="B122" i="28"/>
  <c r="C122" i="28"/>
  <c r="D122" i="28"/>
  <c r="E122" i="28"/>
  <c r="F122" i="28"/>
  <c r="G122" i="28"/>
  <c r="H122" i="28"/>
  <c r="I122" i="28"/>
  <c r="J122" i="28"/>
  <c r="A123" i="28"/>
  <c r="B123" i="28"/>
  <c r="C123" i="28"/>
  <c r="D123" i="28"/>
  <c r="E123" i="28"/>
  <c r="F123" i="28"/>
  <c r="G123" i="28"/>
  <c r="H123" i="28"/>
  <c r="I123" i="28"/>
  <c r="J123" i="28"/>
  <c r="A124" i="28"/>
  <c r="B124" i="28"/>
  <c r="C124" i="28"/>
  <c r="D124" i="28"/>
  <c r="E124" i="28"/>
  <c r="F124" i="28"/>
  <c r="G124" i="28"/>
  <c r="H124" i="28"/>
  <c r="A125" i="28"/>
  <c r="B125" i="28"/>
  <c r="C125" i="28"/>
  <c r="D125" i="28"/>
  <c r="E125" i="28"/>
  <c r="F125" i="28"/>
  <c r="G125" i="28"/>
  <c r="H125" i="28"/>
  <c r="A126" i="28"/>
  <c r="B126" i="28"/>
  <c r="C126" i="28"/>
  <c r="D126" i="28"/>
  <c r="E126" i="28"/>
  <c r="F126" i="28"/>
  <c r="G126" i="28"/>
  <c r="H126" i="28"/>
  <c r="I126" i="28"/>
  <c r="A127" i="28"/>
  <c r="B127" i="28"/>
  <c r="C127" i="28"/>
  <c r="D127" i="28"/>
  <c r="E127" i="28"/>
  <c r="F127" i="28"/>
  <c r="G127" i="28"/>
  <c r="H127" i="28"/>
  <c r="I127" i="28"/>
  <c r="J127" i="28"/>
  <c r="A128" i="28"/>
  <c r="B128" i="28"/>
  <c r="C128" i="28"/>
  <c r="D128" i="28"/>
  <c r="E128" i="28"/>
  <c r="F128" i="28"/>
  <c r="G128" i="28"/>
  <c r="H128" i="28"/>
  <c r="I128" i="28"/>
  <c r="J128" i="28"/>
  <c r="A129" i="28"/>
  <c r="B129" i="28"/>
  <c r="C129" i="28"/>
  <c r="D129" i="28"/>
  <c r="E129" i="28"/>
  <c r="F129" i="28"/>
  <c r="G129" i="28"/>
  <c r="H129" i="28"/>
  <c r="A130" i="28"/>
  <c r="B130" i="28"/>
  <c r="C130" i="28"/>
  <c r="D130" i="28"/>
  <c r="E130" i="28"/>
  <c r="F130" i="28"/>
  <c r="G130" i="28"/>
  <c r="H130" i="28"/>
  <c r="A131" i="28"/>
  <c r="B131" i="28"/>
  <c r="C131" i="28"/>
  <c r="D131" i="28"/>
  <c r="E131" i="28"/>
  <c r="F131" i="28"/>
  <c r="H131" i="28"/>
  <c r="I131" i="28"/>
  <c r="A132" i="28"/>
  <c r="B132" i="28"/>
  <c r="C132" i="28"/>
  <c r="D132" i="28"/>
  <c r="E132" i="28"/>
  <c r="F132" i="28"/>
  <c r="G132" i="28"/>
  <c r="H132" i="28"/>
  <c r="I132" i="28"/>
  <c r="J132" i="28"/>
  <c r="A133" i="28"/>
  <c r="B133" i="28"/>
  <c r="C133" i="28"/>
  <c r="D133" i="28"/>
  <c r="E133" i="28"/>
  <c r="F133" i="28"/>
  <c r="G133" i="28"/>
  <c r="H133" i="28"/>
  <c r="I133" i="28"/>
  <c r="J133" i="28"/>
  <c r="A134" i="28"/>
  <c r="B134" i="28"/>
  <c r="C134" i="28"/>
  <c r="D134" i="28"/>
  <c r="E134" i="28"/>
  <c r="F134" i="28"/>
  <c r="G134" i="28"/>
  <c r="H134" i="28"/>
  <c r="A135" i="28"/>
  <c r="B135" i="28"/>
  <c r="C135" i="28"/>
  <c r="D135" i="28"/>
  <c r="E135" i="28"/>
  <c r="F135" i="28"/>
  <c r="G135" i="28"/>
  <c r="H135" i="28"/>
  <c r="I135" i="28"/>
  <c r="A136" i="28"/>
  <c r="B136" i="28"/>
  <c r="C136" i="28"/>
  <c r="D136" i="28"/>
  <c r="E136" i="28"/>
  <c r="F136" i="28"/>
  <c r="G136" i="28"/>
  <c r="H136" i="28"/>
  <c r="I136" i="28"/>
  <c r="J136" i="28"/>
  <c r="A137" i="28"/>
  <c r="B137" i="28"/>
  <c r="C137" i="28"/>
  <c r="D137" i="28"/>
  <c r="E137" i="28"/>
  <c r="F137" i="28"/>
  <c r="G137" i="28"/>
  <c r="H137" i="28"/>
  <c r="I137" i="28"/>
  <c r="J137" i="28"/>
  <c r="A138" i="28"/>
  <c r="B138" i="28"/>
  <c r="C138" i="28"/>
  <c r="D138" i="28"/>
  <c r="E138" i="28"/>
  <c r="F138" i="28"/>
  <c r="G138" i="28"/>
  <c r="H138" i="28"/>
  <c r="A139" i="28"/>
  <c r="B139" i="28"/>
  <c r="C139" i="28"/>
  <c r="D139" i="28"/>
  <c r="E139" i="28"/>
  <c r="F139" i="28"/>
  <c r="G139" i="28"/>
  <c r="H139" i="28"/>
  <c r="I139" i="28"/>
  <c r="A140" i="28"/>
  <c r="B140" i="28"/>
  <c r="C140" i="28"/>
  <c r="D140" i="28"/>
  <c r="E140" i="28"/>
  <c r="F140" i="28"/>
  <c r="G140" i="28"/>
  <c r="H140" i="28"/>
  <c r="I140" i="28"/>
  <c r="J140" i="28"/>
  <c r="A141" i="28"/>
  <c r="B141" i="28"/>
  <c r="C141" i="28"/>
  <c r="D141" i="28"/>
  <c r="E141" i="28"/>
  <c r="F141" i="28"/>
  <c r="G141" i="28"/>
  <c r="H141" i="28"/>
  <c r="I141" i="28"/>
  <c r="J141" i="28"/>
  <c r="A142" i="28"/>
  <c r="B142" i="28"/>
  <c r="C142" i="28"/>
  <c r="D142" i="28"/>
  <c r="E142" i="28"/>
  <c r="F142" i="28"/>
  <c r="G142" i="28"/>
  <c r="H142" i="28"/>
  <c r="I142" i="28"/>
  <c r="J142" i="28"/>
  <c r="A143" i="28"/>
  <c r="B143" i="28"/>
  <c r="C143" i="28"/>
  <c r="D143" i="28"/>
  <c r="E143" i="28"/>
  <c r="F143" i="28"/>
  <c r="G143" i="28"/>
  <c r="H143" i="28"/>
  <c r="I143" i="28"/>
  <c r="J143" i="28"/>
  <c r="A144" i="28"/>
  <c r="B144" i="28"/>
  <c r="C144" i="28"/>
  <c r="D144" i="28"/>
  <c r="E144" i="28"/>
  <c r="F144" i="28"/>
  <c r="G144" i="28"/>
  <c r="H144" i="28"/>
  <c r="A145" i="28"/>
  <c r="B145" i="28"/>
  <c r="C145" i="28"/>
  <c r="D145" i="28"/>
  <c r="E145" i="28"/>
  <c r="F145" i="28"/>
  <c r="G145" i="28"/>
  <c r="H145" i="28"/>
  <c r="I145" i="28"/>
  <c r="A146" i="28"/>
  <c r="B146" i="28"/>
  <c r="C146" i="28"/>
  <c r="D146" i="28"/>
  <c r="E146" i="28"/>
  <c r="F146" i="28"/>
  <c r="G146" i="28"/>
  <c r="H146" i="28"/>
  <c r="I146" i="28"/>
  <c r="J146" i="28"/>
  <c r="A147" i="28"/>
  <c r="B147" i="28"/>
  <c r="C147" i="28"/>
  <c r="D147" i="28"/>
  <c r="E147" i="28"/>
  <c r="F147" i="28"/>
  <c r="G147" i="28"/>
  <c r="H147" i="28"/>
  <c r="I147" i="28"/>
  <c r="J147" i="28"/>
  <c r="A148" i="28"/>
  <c r="B148" i="28"/>
  <c r="C148" i="28"/>
  <c r="D148" i="28"/>
  <c r="E148" i="28"/>
  <c r="F148" i="28"/>
  <c r="G148" i="28"/>
  <c r="H148" i="28"/>
  <c r="I148" i="28"/>
  <c r="J148" i="28"/>
  <c r="A149" i="28"/>
  <c r="B149" i="28"/>
  <c r="C149" i="28"/>
  <c r="D149" i="28"/>
  <c r="E149" i="28"/>
  <c r="F149" i="28"/>
  <c r="G149" i="28"/>
  <c r="H149" i="28"/>
  <c r="I149" i="28"/>
  <c r="J149" i="28"/>
  <c r="A150" i="28"/>
  <c r="B150" i="28"/>
  <c r="C150" i="28"/>
  <c r="D150" i="28"/>
  <c r="E150" i="28"/>
  <c r="F150" i="28"/>
  <c r="G150" i="28"/>
  <c r="H150" i="28"/>
  <c r="I150" i="28"/>
  <c r="J150" i="28"/>
  <c r="A151" i="28"/>
  <c r="B151" i="28"/>
  <c r="C151" i="28"/>
  <c r="D151" i="28"/>
  <c r="E151" i="28"/>
  <c r="F151" i="28"/>
  <c r="G151" i="28"/>
  <c r="H151" i="28"/>
  <c r="A152" i="28"/>
  <c r="B152" i="28"/>
  <c r="C152" i="28"/>
  <c r="D152" i="28"/>
  <c r="E152" i="28"/>
  <c r="F152" i="28"/>
  <c r="G152" i="28"/>
  <c r="H152" i="28"/>
  <c r="I152" i="28"/>
  <c r="A153" i="28"/>
  <c r="B153" i="28"/>
  <c r="C153" i="28"/>
  <c r="D153" i="28"/>
  <c r="E153" i="28"/>
  <c r="F153" i="28"/>
  <c r="G153" i="28"/>
  <c r="H153" i="28"/>
  <c r="I153" i="28"/>
  <c r="J153" i="28"/>
  <c r="A154" i="28"/>
  <c r="B154" i="28"/>
  <c r="C154" i="28"/>
  <c r="D154" i="28"/>
  <c r="E154" i="28"/>
  <c r="F154" i="28"/>
  <c r="G154" i="28"/>
  <c r="H154" i="28"/>
  <c r="I154" i="28"/>
  <c r="J154" i="28"/>
  <c r="A155" i="28"/>
  <c r="B155" i="28"/>
  <c r="C155" i="28"/>
  <c r="D155" i="28"/>
  <c r="E155" i="28"/>
  <c r="F155" i="28"/>
  <c r="G155" i="28"/>
  <c r="H155" i="28"/>
  <c r="A156" i="28"/>
  <c r="B156" i="28"/>
  <c r="C156" i="28"/>
  <c r="D156" i="28"/>
  <c r="E156" i="28"/>
  <c r="F156" i="28"/>
  <c r="G156" i="28"/>
  <c r="H156" i="28"/>
  <c r="I156" i="28"/>
  <c r="H46" i="25"/>
  <c r="H41" i="25"/>
  <c r="F41" i="25"/>
  <c r="F40" i="25"/>
  <c r="F37" i="25"/>
  <c r="F36" i="25"/>
  <c r="F33" i="25"/>
  <c r="G105" i="25"/>
  <c r="D23" i="25"/>
  <c r="D24" i="25"/>
  <c r="D31" i="25"/>
  <c r="C19" i="25"/>
  <c r="A1" i="25"/>
  <c r="B1" i="25"/>
  <c r="C1" i="25"/>
  <c r="D1" i="25"/>
  <c r="E1" i="25"/>
  <c r="F1" i="25"/>
  <c r="G1" i="25"/>
  <c r="H1" i="25"/>
  <c r="I1" i="25"/>
  <c r="A2" i="25"/>
  <c r="A3" i="25"/>
  <c r="B3" i="25"/>
  <c r="C3" i="25"/>
  <c r="D3" i="25"/>
  <c r="E3" i="25"/>
  <c r="F3" i="25"/>
  <c r="G3" i="25"/>
  <c r="I3" i="25"/>
  <c r="A4" i="25"/>
  <c r="B4" i="25"/>
  <c r="C4" i="25"/>
  <c r="D4" i="25"/>
  <c r="E4" i="25"/>
  <c r="F4" i="25"/>
  <c r="G4" i="25"/>
  <c r="I4" i="25"/>
  <c r="A5" i="25"/>
  <c r="B5" i="25"/>
  <c r="C5" i="25"/>
  <c r="D5" i="25"/>
  <c r="E5" i="25"/>
  <c r="F5" i="25"/>
  <c r="G5" i="25"/>
  <c r="I5" i="25"/>
  <c r="A6" i="25"/>
  <c r="B6" i="25"/>
  <c r="C6" i="25"/>
  <c r="D6" i="25"/>
  <c r="E6" i="25"/>
  <c r="F6" i="25"/>
  <c r="G6" i="25"/>
  <c r="I6" i="25"/>
  <c r="A7" i="25"/>
  <c r="B7" i="25"/>
  <c r="C7" i="25"/>
  <c r="D7" i="25"/>
  <c r="E7" i="25"/>
  <c r="F7" i="25"/>
  <c r="G7" i="25"/>
  <c r="I7" i="25"/>
  <c r="A8" i="25"/>
  <c r="B8" i="25"/>
  <c r="C8" i="25"/>
  <c r="D8" i="25"/>
  <c r="E8" i="25"/>
  <c r="F8" i="25"/>
  <c r="I8" i="25"/>
  <c r="A9" i="25"/>
  <c r="B9" i="25"/>
  <c r="C9" i="25"/>
  <c r="D9" i="25"/>
  <c r="E9" i="25"/>
  <c r="F9" i="25"/>
  <c r="G9" i="25"/>
  <c r="H9" i="25"/>
  <c r="I9" i="25"/>
  <c r="A10" i="25"/>
  <c r="B10" i="25"/>
  <c r="A11" i="25"/>
  <c r="B11" i="25"/>
  <c r="C11" i="25"/>
  <c r="D11" i="25"/>
  <c r="E11" i="25"/>
  <c r="F11" i="25"/>
  <c r="G11" i="25"/>
  <c r="H11" i="25"/>
  <c r="I11" i="25"/>
  <c r="J11" i="25"/>
  <c r="A12" i="25"/>
  <c r="B12" i="25"/>
  <c r="C12" i="25"/>
  <c r="D12" i="25"/>
  <c r="E12" i="25"/>
  <c r="F12" i="25"/>
  <c r="G12" i="25"/>
  <c r="H12" i="25"/>
  <c r="A13" i="25"/>
  <c r="B13" i="25"/>
  <c r="D13" i="25"/>
  <c r="E13" i="25"/>
  <c r="F13" i="25"/>
  <c r="G13" i="25"/>
  <c r="H13" i="25"/>
  <c r="I13" i="25"/>
  <c r="A14" i="25"/>
  <c r="B14" i="25"/>
  <c r="C14" i="25"/>
  <c r="D14" i="25"/>
  <c r="E14" i="25"/>
  <c r="F14" i="25"/>
  <c r="G14" i="25"/>
  <c r="H14" i="25"/>
  <c r="I14" i="25"/>
  <c r="J14" i="25"/>
  <c r="A15" i="25"/>
  <c r="B15" i="25"/>
  <c r="C15" i="25"/>
  <c r="D15" i="25"/>
  <c r="E15" i="25"/>
  <c r="F15" i="25"/>
  <c r="G15" i="25"/>
  <c r="H15" i="25"/>
  <c r="I15" i="25"/>
  <c r="J15" i="25"/>
  <c r="A16" i="25"/>
  <c r="B16" i="25"/>
  <c r="C16" i="25"/>
  <c r="D16" i="25"/>
  <c r="E16" i="25"/>
  <c r="F16" i="25"/>
  <c r="G16" i="25"/>
  <c r="H16" i="25"/>
  <c r="I16" i="25"/>
  <c r="J16" i="25"/>
  <c r="A17" i="25"/>
  <c r="B17" i="25"/>
  <c r="C17" i="25"/>
  <c r="D17" i="25"/>
  <c r="E17" i="25"/>
  <c r="F17" i="25"/>
  <c r="G17" i="25"/>
  <c r="H17" i="25"/>
  <c r="I17" i="25"/>
  <c r="J17" i="25"/>
  <c r="A18" i="25"/>
  <c r="B18" i="25"/>
  <c r="C18" i="25"/>
  <c r="D18" i="25"/>
  <c r="E18" i="25"/>
  <c r="F18" i="25"/>
  <c r="G18" i="25"/>
  <c r="H18" i="25"/>
  <c r="I18" i="25"/>
  <c r="J18" i="25"/>
  <c r="A19" i="25"/>
  <c r="B19" i="25"/>
  <c r="D19" i="25"/>
  <c r="E19" i="25"/>
  <c r="F19" i="25"/>
  <c r="G19" i="25"/>
  <c r="H19" i="25"/>
  <c r="I19" i="25"/>
  <c r="J19" i="25"/>
  <c r="A20" i="25"/>
  <c r="B20" i="25"/>
  <c r="C20" i="25"/>
  <c r="D20" i="25"/>
  <c r="E20" i="25"/>
  <c r="F20" i="25"/>
  <c r="G20" i="25"/>
  <c r="H20" i="25"/>
  <c r="I20" i="25"/>
  <c r="J20" i="25"/>
  <c r="A21" i="25"/>
  <c r="B21" i="25"/>
  <c r="C21" i="25"/>
  <c r="D21" i="25"/>
  <c r="E21" i="25"/>
  <c r="F21" i="25"/>
  <c r="G21" i="25"/>
  <c r="H21" i="25"/>
  <c r="I21" i="25"/>
  <c r="J21" i="25"/>
  <c r="A22" i="25"/>
  <c r="B22" i="25"/>
  <c r="C22" i="25"/>
  <c r="D22" i="25"/>
  <c r="E22" i="25"/>
  <c r="F22" i="25"/>
  <c r="G22" i="25"/>
  <c r="H22" i="25"/>
  <c r="I22" i="25"/>
  <c r="J22" i="25"/>
  <c r="A23" i="25"/>
  <c r="B23" i="25"/>
  <c r="C23" i="25"/>
  <c r="E23" i="25"/>
  <c r="F23" i="25"/>
  <c r="G23" i="25"/>
  <c r="H23" i="25"/>
  <c r="A24" i="25"/>
  <c r="B24" i="25"/>
  <c r="C24" i="25"/>
  <c r="E24" i="25"/>
  <c r="F24" i="25"/>
  <c r="G24" i="25"/>
  <c r="H24" i="25"/>
  <c r="I24" i="25"/>
  <c r="A25" i="25"/>
  <c r="B25" i="25"/>
  <c r="C25" i="25"/>
  <c r="D25" i="25"/>
  <c r="E25" i="25"/>
  <c r="F25" i="25"/>
  <c r="G25" i="25"/>
  <c r="H25" i="25"/>
  <c r="I25" i="25"/>
  <c r="J25" i="25"/>
  <c r="A26" i="25"/>
  <c r="B26" i="25"/>
  <c r="C26" i="25"/>
  <c r="D26" i="25"/>
  <c r="E26" i="25"/>
  <c r="F26" i="25"/>
  <c r="G26" i="25"/>
  <c r="H26" i="25"/>
  <c r="I26" i="25"/>
  <c r="J26" i="25"/>
  <c r="A27" i="25"/>
  <c r="B27" i="25"/>
  <c r="C27" i="25"/>
  <c r="D27" i="25"/>
  <c r="E27" i="25"/>
  <c r="F27" i="25"/>
  <c r="G27" i="25"/>
  <c r="H27" i="25"/>
  <c r="I27" i="25"/>
  <c r="J27" i="25"/>
  <c r="A28" i="25"/>
  <c r="B28" i="25"/>
  <c r="C28" i="25"/>
  <c r="D28" i="25"/>
  <c r="E28" i="25"/>
  <c r="F28" i="25"/>
  <c r="G28" i="25"/>
  <c r="H28" i="25"/>
  <c r="I28" i="25"/>
  <c r="J28" i="25"/>
  <c r="A29" i="25"/>
  <c r="B29" i="25"/>
  <c r="C29" i="25"/>
  <c r="D29" i="25"/>
  <c r="E29" i="25"/>
  <c r="F29" i="25"/>
  <c r="G29" i="25"/>
  <c r="H29" i="25"/>
  <c r="I29" i="25"/>
  <c r="J29" i="25"/>
  <c r="A30" i="25"/>
  <c r="B30" i="25"/>
  <c r="C30" i="25"/>
  <c r="D30" i="25"/>
  <c r="E30" i="25"/>
  <c r="F30" i="25"/>
  <c r="G30" i="25"/>
  <c r="H30" i="25"/>
  <c r="I30" i="25"/>
  <c r="J30" i="25"/>
  <c r="A31" i="25"/>
  <c r="B31" i="25"/>
  <c r="C31" i="25"/>
  <c r="E31" i="25"/>
  <c r="F31" i="25"/>
  <c r="G31" i="25"/>
  <c r="H31" i="25"/>
  <c r="A32" i="25"/>
  <c r="B32" i="25"/>
  <c r="C32" i="25"/>
  <c r="D32" i="25"/>
  <c r="E32" i="25"/>
  <c r="F32" i="25"/>
  <c r="G32" i="25"/>
  <c r="H32" i="25"/>
  <c r="A33" i="25"/>
  <c r="B33" i="25"/>
  <c r="C33" i="25"/>
  <c r="D33" i="25"/>
  <c r="E33" i="25"/>
  <c r="G33" i="25"/>
  <c r="H33" i="25"/>
  <c r="I33" i="25"/>
  <c r="A34" i="25"/>
  <c r="B34" i="25"/>
  <c r="C34" i="25"/>
  <c r="D34" i="25"/>
  <c r="E34" i="25"/>
  <c r="F34" i="25"/>
  <c r="G34" i="25"/>
  <c r="H34" i="25"/>
  <c r="I34" i="25"/>
  <c r="J34" i="25"/>
  <c r="A35" i="25"/>
  <c r="B35" i="25"/>
  <c r="C35" i="25"/>
  <c r="D35" i="25"/>
  <c r="E35" i="25"/>
  <c r="F35" i="25"/>
  <c r="G35" i="25"/>
  <c r="H35" i="25"/>
  <c r="I35" i="25"/>
  <c r="J35" i="25"/>
  <c r="A36" i="25"/>
  <c r="B36" i="25"/>
  <c r="C36" i="25"/>
  <c r="D36" i="25"/>
  <c r="E36" i="25"/>
  <c r="G36" i="25"/>
  <c r="H36" i="25"/>
  <c r="A37" i="25"/>
  <c r="B37" i="25"/>
  <c r="C37" i="25"/>
  <c r="D37" i="25"/>
  <c r="E37" i="25"/>
  <c r="G37" i="25"/>
  <c r="H37" i="25"/>
  <c r="I37" i="25"/>
  <c r="A38" i="25"/>
  <c r="B38" i="25"/>
  <c r="C38" i="25"/>
  <c r="D38" i="25"/>
  <c r="E38" i="25"/>
  <c r="F38" i="25"/>
  <c r="G38" i="25"/>
  <c r="H38" i="25"/>
  <c r="I38" i="25"/>
  <c r="J38" i="25"/>
  <c r="A39" i="25"/>
  <c r="B39" i="25"/>
  <c r="C39" i="25"/>
  <c r="D39" i="25"/>
  <c r="E39" i="25"/>
  <c r="F39" i="25"/>
  <c r="G39" i="25"/>
  <c r="H39" i="25"/>
  <c r="I39" i="25"/>
  <c r="J39" i="25"/>
  <c r="A40" i="25"/>
  <c r="B40" i="25"/>
  <c r="C40" i="25"/>
  <c r="D40" i="25"/>
  <c r="E40" i="25"/>
  <c r="G40" i="25"/>
  <c r="H40" i="25"/>
  <c r="A41" i="25"/>
  <c r="B41" i="25"/>
  <c r="C41" i="25"/>
  <c r="D41" i="25"/>
  <c r="E41" i="25"/>
  <c r="G41" i="25"/>
  <c r="I41" i="25"/>
  <c r="A42" i="25"/>
  <c r="B42" i="25"/>
  <c r="C42" i="25"/>
  <c r="D42" i="25"/>
  <c r="E42" i="25"/>
  <c r="F42" i="25"/>
  <c r="G42" i="25"/>
  <c r="H42" i="25"/>
  <c r="I42" i="25"/>
  <c r="J42" i="25"/>
  <c r="A43" i="25"/>
  <c r="B43" i="25"/>
  <c r="C43" i="25"/>
  <c r="D43" i="25"/>
  <c r="E43" i="25"/>
  <c r="F43" i="25"/>
  <c r="G43" i="25"/>
  <c r="H43" i="25"/>
  <c r="I43" i="25"/>
  <c r="J43" i="25"/>
  <c r="A44" i="25"/>
  <c r="B44" i="25"/>
  <c r="C44" i="25"/>
  <c r="D44" i="25"/>
  <c r="E44" i="25"/>
  <c r="F44" i="25"/>
  <c r="G44" i="25"/>
  <c r="H44" i="25"/>
  <c r="A45" i="25"/>
  <c r="B45" i="25"/>
  <c r="C45" i="25"/>
  <c r="D45" i="25"/>
  <c r="E45" i="25"/>
  <c r="F45" i="25"/>
  <c r="G45" i="25"/>
  <c r="H45" i="25"/>
  <c r="A46" i="25"/>
  <c r="B46" i="25"/>
  <c r="C46" i="25"/>
  <c r="D46" i="25"/>
  <c r="E46" i="25"/>
  <c r="F46" i="25"/>
  <c r="G46" i="25"/>
  <c r="I46" i="25"/>
  <c r="A47" i="25"/>
  <c r="B47" i="25"/>
  <c r="C47" i="25"/>
  <c r="D47" i="25"/>
  <c r="E47" i="25"/>
  <c r="F47" i="25"/>
  <c r="G47" i="25"/>
  <c r="H47" i="25"/>
  <c r="I47" i="25"/>
  <c r="J47" i="25"/>
  <c r="A48" i="25"/>
  <c r="B48" i="25"/>
  <c r="C48" i="25"/>
  <c r="D48" i="25"/>
  <c r="E48" i="25"/>
  <c r="F48" i="25"/>
  <c r="G48" i="25"/>
  <c r="H48" i="25"/>
  <c r="I48" i="25"/>
  <c r="J48" i="25"/>
  <c r="A49" i="25"/>
  <c r="B49" i="25"/>
  <c r="C49" i="25"/>
  <c r="D49" i="25"/>
  <c r="E49" i="25"/>
  <c r="F49" i="25"/>
  <c r="G49" i="25"/>
  <c r="H49" i="25"/>
  <c r="I49" i="25"/>
  <c r="J49" i="25"/>
  <c r="A50" i="25"/>
  <c r="B50" i="25"/>
  <c r="C50" i="25"/>
  <c r="D50" i="25"/>
  <c r="E50" i="25"/>
  <c r="F50" i="25"/>
  <c r="G50" i="25"/>
  <c r="H50" i="25"/>
  <c r="I50" i="25"/>
  <c r="J50" i="25"/>
  <c r="A51" i="25"/>
  <c r="B51" i="25"/>
  <c r="C51" i="25"/>
  <c r="D51" i="25"/>
  <c r="E51" i="25"/>
  <c r="F51" i="25"/>
  <c r="G51" i="25"/>
  <c r="H51" i="25"/>
  <c r="I51" i="25"/>
  <c r="J51" i="25"/>
  <c r="A52" i="25"/>
  <c r="B52" i="25"/>
  <c r="C52" i="25"/>
  <c r="D52" i="25"/>
  <c r="E52" i="25"/>
  <c r="F52" i="25"/>
  <c r="G52" i="25"/>
  <c r="H52" i="25"/>
  <c r="I52" i="25"/>
  <c r="J52" i="25"/>
  <c r="A53" i="25"/>
  <c r="B53" i="25"/>
  <c r="C53" i="25"/>
  <c r="D53" i="25"/>
  <c r="E53" i="25"/>
  <c r="F53" i="25"/>
  <c r="G53" i="25"/>
  <c r="H53" i="25"/>
  <c r="I53" i="25"/>
  <c r="J53" i="25"/>
  <c r="A54" i="25"/>
  <c r="B54" i="25"/>
  <c r="C54" i="25"/>
  <c r="D54" i="25"/>
  <c r="E54" i="25"/>
  <c r="F54" i="25"/>
  <c r="G54" i="25"/>
  <c r="H54" i="25"/>
  <c r="I54" i="25"/>
  <c r="J54" i="25"/>
  <c r="A55" i="25"/>
  <c r="B55" i="25"/>
  <c r="C55" i="25"/>
  <c r="D55" i="25"/>
  <c r="E55" i="25"/>
  <c r="F55" i="25"/>
  <c r="G55" i="25"/>
  <c r="H55" i="25"/>
  <c r="I55" i="25"/>
  <c r="J55" i="25"/>
  <c r="A56" i="25"/>
  <c r="B56" i="25"/>
  <c r="C56" i="25"/>
  <c r="D56" i="25"/>
  <c r="E56" i="25"/>
  <c r="F56" i="25"/>
  <c r="G56" i="25"/>
  <c r="H56" i="25"/>
  <c r="A57" i="25"/>
  <c r="B57" i="25"/>
  <c r="C57" i="25"/>
  <c r="D57" i="25"/>
  <c r="E57" i="25"/>
  <c r="F57" i="25"/>
  <c r="G57" i="25"/>
  <c r="H57" i="25"/>
  <c r="A58" i="25"/>
  <c r="B58" i="25"/>
  <c r="C58" i="25"/>
  <c r="D58" i="25"/>
  <c r="E58" i="25"/>
  <c r="F58" i="25"/>
  <c r="G58" i="25"/>
  <c r="H58" i="25"/>
  <c r="I58" i="25"/>
  <c r="A59" i="25"/>
  <c r="B59" i="25"/>
  <c r="C59" i="25"/>
  <c r="D59" i="25"/>
  <c r="E59" i="25"/>
  <c r="F59" i="25"/>
  <c r="G59" i="25"/>
  <c r="H59" i="25"/>
  <c r="I59" i="25"/>
  <c r="J59" i="25"/>
  <c r="A60" i="25"/>
  <c r="B60" i="25"/>
  <c r="C60" i="25"/>
  <c r="D60" i="25"/>
  <c r="E60" i="25"/>
  <c r="F60" i="25"/>
  <c r="G60" i="25"/>
  <c r="H60" i="25"/>
  <c r="I60" i="25"/>
  <c r="J60" i="25"/>
  <c r="A61" i="25"/>
  <c r="B61" i="25"/>
  <c r="C61" i="25"/>
  <c r="D61" i="25"/>
  <c r="E61" i="25"/>
  <c r="F61" i="25"/>
  <c r="G61" i="25"/>
  <c r="H61" i="25"/>
  <c r="I61" i="25"/>
  <c r="J61" i="25"/>
  <c r="A62" i="25"/>
  <c r="B62" i="25"/>
  <c r="C62" i="25"/>
  <c r="D62" i="25"/>
  <c r="E62" i="25"/>
  <c r="F62" i="25"/>
  <c r="G62" i="25"/>
  <c r="H62" i="25"/>
  <c r="I62" i="25"/>
  <c r="J62" i="25"/>
  <c r="A63" i="25"/>
  <c r="B63" i="25"/>
  <c r="C63" i="25"/>
  <c r="D63" i="25"/>
  <c r="E63" i="25"/>
  <c r="F63" i="25"/>
  <c r="G63" i="25"/>
  <c r="H63" i="25"/>
  <c r="I63" i="25"/>
  <c r="J63" i="25"/>
  <c r="A64" i="25"/>
  <c r="B64" i="25"/>
  <c r="C64" i="25"/>
  <c r="D64" i="25"/>
  <c r="E64" i="25"/>
  <c r="F64" i="25"/>
  <c r="G64" i="25"/>
  <c r="H64" i="25"/>
  <c r="I64" i="25"/>
  <c r="J64" i="25"/>
  <c r="A65" i="25"/>
  <c r="B65" i="25"/>
  <c r="C65" i="25"/>
  <c r="D65" i="25"/>
  <c r="E65" i="25"/>
  <c r="F65" i="25"/>
  <c r="G65" i="25"/>
  <c r="H65" i="25"/>
  <c r="I65" i="25"/>
  <c r="J65" i="25"/>
  <c r="A66" i="25"/>
  <c r="B66" i="25"/>
  <c r="C66" i="25"/>
  <c r="D66" i="25"/>
  <c r="E66" i="25"/>
  <c r="F66" i="25"/>
  <c r="G66" i="25"/>
  <c r="H66" i="25"/>
  <c r="I66" i="25"/>
  <c r="J66" i="25"/>
  <c r="A67" i="25"/>
  <c r="B67" i="25"/>
  <c r="C67" i="25"/>
  <c r="D67" i="25"/>
  <c r="E67" i="25"/>
  <c r="F67" i="25"/>
  <c r="G67" i="25"/>
  <c r="H67" i="25"/>
  <c r="A68" i="25"/>
  <c r="B68" i="25"/>
  <c r="C68" i="25"/>
  <c r="D68" i="25"/>
  <c r="E68" i="25"/>
  <c r="F68" i="25"/>
  <c r="G68" i="25"/>
  <c r="H68" i="25"/>
  <c r="A69" i="25"/>
  <c r="B69" i="25"/>
  <c r="C69" i="25"/>
  <c r="D69" i="25"/>
  <c r="E69" i="25"/>
  <c r="F69" i="25"/>
  <c r="G69" i="25"/>
  <c r="H69" i="25"/>
  <c r="I69" i="25"/>
  <c r="A70" i="25"/>
  <c r="B70" i="25"/>
  <c r="C70" i="25"/>
  <c r="D70" i="25"/>
  <c r="E70" i="25"/>
  <c r="F70" i="25"/>
  <c r="G70" i="25"/>
  <c r="H70" i="25"/>
  <c r="I70" i="25"/>
  <c r="J70" i="25"/>
  <c r="A71" i="25"/>
  <c r="B71" i="25"/>
  <c r="C71" i="25"/>
  <c r="D71" i="25"/>
  <c r="E71" i="25"/>
  <c r="F71" i="25"/>
  <c r="G71" i="25"/>
  <c r="H71" i="25"/>
  <c r="I71" i="25"/>
  <c r="J71" i="25"/>
  <c r="A72" i="25"/>
  <c r="B72" i="25"/>
  <c r="C72" i="25"/>
  <c r="D72" i="25"/>
  <c r="E72" i="25"/>
  <c r="F72" i="25"/>
  <c r="G72" i="25"/>
  <c r="H72" i="25"/>
  <c r="I72" i="25"/>
  <c r="J72" i="25"/>
  <c r="A73" i="25"/>
  <c r="B73" i="25"/>
  <c r="C73" i="25"/>
  <c r="D73" i="25"/>
  <c r="E73" i="25"/>
  <c r="F73" i="25"/>
  <c r="G73" i="25"/>
  <c r="H73" i="25"/>
  <c r="I73" i="25"/>
  <c r="J73" i="25"/>
  <c r="A74" i="25"/>
  <c r="B74" i="25"/>
  <c r="C74" i="25"/>
  <c r="D74" i="25"/>
  <c r="E74" i="25"/>
  <c r="F74" i="25"/>
  <c r="G74" i="25"/>
  <c r="H74" i="25"/>
  <c r="A75" i="25"/>
  <c r="B75" i="25"/>
  <c r="C75" i="25"/>
  <c r="D75" i="25"/>
  <c r="E75" i="25"/>
  <c r="F75" i="25"/>
  <c r="G75" i="25"/>
  <c r="H75" i="25"/>
  <c r="I75" i="25"/>
  <c r="A76" i="25"/>
  <c r="B76" i="25"/>
  <c r="C76" i="25"/>
  <c r="D76" i="25"/>
  <c r="E76" i="25"/>
  <c r="F76" i="25"/>
  <c r="G76" i="25"/>
  <c r="H76" i="25"/>
  <c r="I76" i="25"/>
  <c r="J76" i="25"/>
  <c r="A77" i="25"/>
  <c r="B77" i="25"/>
  <c r="C77" i="25"/>
  <c r="D77" i="25"/>
  <c r="E77" i="25"/>
  <c r="F77" i="25"/>
  <c r="G77" i="25"/>
  <c r="H77" i="25"/>
  <c r="I77" i="25"/>
  <c r="J77" i="25"/>
  <c r="A78" i="25"/>
  <c r="B78" i="25"/>
  <c r="C78" i="25"/>
  <c r="D78" i="25"/>
  <c r="E78" i="25"/>
  <c r="F78" i="25"/>
  <c r="G78" i="25"/>
  <c r="H78" i="25"/>
  <c r="I78" i="25"/>
  <c r="J78" i="25"/>
  <c r="A79" i="25"/>
  <c r="B79" i="25"/>
  <c r="C79" i="25"/>
  <c r="D79" i="25"/>
  <c r="E79" i="25"/>
  <c r="F79" i="25"/>
  <c r="G79" i="25"/>
  <c r="H79" i="25"/>
  <c r="A80" i="25"/>
  <c r="B80" i="25"/>
  <c r="C80" i="25"/>
  <c r="E80" i="25"/>
  <c r="F80" i="25"/>
  <c r="G80" i="25"/>
  <c r="H80" i="25"/>
  <c r="I80" i="25"/>
  <c r="A81" i="25"/>
  <c r="B81" i="25"/>
  <c r="C81" i="25"/>
  <c r="D81" i="25"/>
  <c r="E81" i="25"/>
  <c r="F81" i="25"/>
  <c r="G81" i="25"/>
  <c r="H81" i="25"/>
  <c r="I81" i="25"/>
  <c r="J81" i="25"/>
  <c r="A82" i="25"/>
  <c r="B82" i="25"/>
  <c r="C82" i="25"/>
  <c r="D82" i="25"/>
  <c r="E82" i="25"/>
  <c r="F82" i="25"/>
  <c r="G82" i="25"/>
  <c r="H82" i="25"/>
  <c r="I82" i="25"/>
  <c r="J82" i="25"/>
  <c r="A83" i="25"/>
  <c r="B83" i="25"/>
  <c r="C83" i="25"/>
  <c r="D83" i="25"/>
  <c r="E83" i="25"/>
  <c r="F83" i="25"/>
  <c r="G83" i="25"/>
  <c r="H83" i="25"/>
  <c r="I83" i="25"/>
  <c r="J83" i="25"/>
  <c r="A84" i="25"/>
  <c r="B84" i="25"/>
  <c r="C84" i="25"/>
  <c r="D84" i="25"/>
  <c r="E84" i="25"/>
  <c r="F84" i="25"/>
  <c r="G84" i="25"/>
  <c r="H84" i="25"/>
  <c r="A85" i="25"/>
  <c r="B85" i="25"/>
  <c r="C85" i="25"/>
  <c r="D85" i="25"/>
  <c r="E85" i="25"/>
  <c r="F85" i="25"/>
  <c r="G85" i="25"/>
  <c r="H85" i="25"/>
  <c r="I85" i="25"/>
  <c r="A86" i="25"/>
  <c r="B86" i="25"/>
  <c r="C86" i="25"/>
  <c r="D86" i="25"/>
  <c r="E86" i="25"/>
  <c r="F86" i="25"/>
  <c r="G86" i="25"/>
  <c r="H86" i="25"/>
  <c r="I86" i="25"/>
  <c r="J86" i="25"/>
  <c r="A87" i="25"/>
  <c r="B87" i="25"/>
  <c r="C87" i="25"/>
  <c r="D87" i="25"/>
  <c r="E87" i="25"/>
  <c r="F87" i="25"/>
  <c r="G87" i="25"/>
  <c r="H87" i="25"/>
  <c r="I87" i="25"/>
  <c r="J87" i="25"/>
  <c r="A88" i="25"/>
  <c r="B88" i="25"/>
  <c r="C88" i="25"/>
  <c r="D88" i="25"/>
  <c r="E88" i="25"/>
  <c r="F88" i="25"/>
  <c r="G88" i="25"/>
  <c r="H88" i="25"/>
  <c r="I88" i="25"/>
  <c r="J88" i="25"/>
  <c r="A89" i="25"/>
  <c r="B89" i="25"/>
  <c r="C89" i="25"/>
  <c r="D89" i="25"/>
  <c r="E89" i="25"/>
  <c r="F89" i="25"/>
  <c r="G89" i="25"/>
  <c r="H89" i="25"/>
  <c r="I89" i="25"/>
  <c r="J89" i="25"/>
  <c r="A90" i="25"/>
  <c r="B90" i="25"/>
  <c r="C90" i="25"/>
  <c r="D90" i="25"/>
  <c r="E90" i="25"/>
  <c r="F90" i="25"/>
  <c r="G90" i="25"/>
  <c r="H90" i="25"/>
  <c r="A91" i="25"/>
  <c r="B91" i="25"/>
  <c r="C91" i="25"/>
  <c r="D91" i="25"/>
  <c r="E91" i="25"/>
  <c r="F91" i="25"/>
  <c r="G91" i="25"/>
  <c r="H91" i="25"/>
  <c r="I91" i="25"/>
  <c r="A92" i="25"/>
  <c r="B92" i="25"/>
  <c r="C92" i="25"/>
  <c r="D92" i="25"/>
  <c r="E92" i="25"/>
  <c r="F92" i="25"/>
  <c r="G92" i="25"/>
  <c r="H92" i="25"/>
  <c r="I92" i="25"/>
  <c r="J92" i="25"/>
  <c r="A93" i="25"/>
  <c r="B93" i="25"/>
  <c r="C93" i="25"/>
  <c r="D93" i="25"/>
  <c r="E93" i="25"/>
  <c r="F93" i="25"/>
  <c r="G93" i="25"/>
  <c r="H93" i="25"/>
  <c r="I93" i="25"/>
  <c r="J93" i="25"/>
  <c r="A94" i="25"/>
  <c r="B94" i="25"/>
  <c r="C94" i="25"/>
  <c r="D94" i="25"/>
  <c r="E94" i="25"/>
  <c r="F94" i="25"/>
  <c r="G94" i="25"/>
  <c r="H94" i="25"/>
  <c r="A95" i="25"/>
  <c r="B95" i="25"/>
  <c r="C95" i="25"/>
  <c r="D95" i="25"/>
  <c r="E95" i="25"/>
  <c r="F95" i="25"/>
  <c r="G95" i="25"/>
  <c r="H95" i="25"/>
  <c r="A96" i="25"/>
  <c r="B96" i="25"/>
  <c r="C96" i="25"/>
  <c r="D96" i="25"/>
  <c r="E96" i="25"/>
  <c r="F96" i="25"/>
  <c r="G96" i="25"/>
  <c r="H96" i="25"/>
  <c r="I96" i="25"/>
  <c r="A97" i="25"/>
  <c r="B97" i="25"/>
  <c r="C97" i="25"/>
  <c r="D97" i="25"/>
  <c r="E97" i="25"/>
  <c r="F97" i="25"/>
  <c r="G97" i="25"/>
  <c r="H97" i="25"/>
  <c r="I97" i="25"/>
  <c r="J97" i="25"/>
  <c r="A98" i="25"/>
  <c r="B98" i="25"/>
  <c r="C98" i="25"/>
  <c r="D98" i="25"/>
  <c r="E98" i="25"/>
  <c r="F98" i="25"/>
  <c r="G98" i="25"/>
  <c r="H98" i="25"/>
  <c r="I98" i="25"/>
  <c r="J98" i="25"/>
  <c r="A99" i="25"/>
  <c r="B99" i="25"/>
  <c r="C99" i="25"/>
  <c r="D99" i="25"/>
  <c r="E99" i="25"/>
  <c r="F99" i="25"/>
  <c r="G99" i="25"/>
  <c r="H99" i="25"/>
  <c r="A100" i="25"/>
  <c r="B100" i="25"/>
  <c r="C100" i="25"/>
  <c r="D100" i="25"/>
  <c r="E100" i="25"/>
  <c r="F100" i="25"/>
  <c r="G100" i="25"/>
  <c r="H100" i="25"/>
  <c r="A101" i="25"/>
  <c r="B101" i="25"/>
  <c r="C101" i="25"/>
  <c r="D101" i="25"/>
  <c r="E101" i="25"/>
  <c r="F101" i="25"/>
  <c r="G101" i="25"/>
  <c r="H101" i="25"/>
  <c r="I101" i="25"/>
  <c r="A102" i="25"/>
  <c r="B102" i="25"/>
  <c r="C102" i="25"/>
  <c r="D102" i="25"/>
  <c r="E102" i="25"/>
  <c r="F102" i="25"/>
  <c r="G102" i="25"/>
  <c r="H102" i="25"/>
  <c r="I102" i="25"/>
  <c r="J102" i="25"/>
  <c r="A103" i="25"/>
  <c r="B103" i="25"/>
  <c r="C103" i="25"/>
  <c r="D103" i="25"/>
  <c r="E103" i="25"/>
  <c r="F103" i="25"/>
  <c r="G103" i="25"/>
  <c r="H103" i="25"/>
  <c r="I103" i="25"/>
  <c r="J103" i="25"/>
  <c r="A104" i="25"/>
  <c r="B104" i="25"/>
  <c r="C104" i="25"/>
  <c r="D104" i="25"/>
  <c r="E104" i="25"/>
  <c r="F104" i="25"/>
  <c r="G104" i="25"/>
  <c r="H104" i="25"/>
  <c r="A105" i="25"/>
  <c r="B105" i="25"/>
  <c r="C105" i="25"/>
  <c r="D105" i="25"/>
  <c r="E105" i="25"/>
  <c r="F105" i="25"/>
  <c r="H105" i="25"/>
  <c r="I105" i="25"/>
  <c r="A106" i="25"/>
  <c r="B106" i="25"/>
  <c r="C106" i="25"/>
  <c r="D106" i="25"/>
  <c r="E106" i="25"/>
  <c r="F106" i="25"/>
  <c r="G106" i="25"/>
  <c r="H106" i="25"/>
  <c r="I106" i="25"/>
  <c r="J106" i="25"/>
  <c r="A107" i="25"/>
  <c r="B107" i="25"/>
  <c r="C107" i="25"/>
  <c r="D107" i="25"/>
  <c r="E107" i="25"/>
  <c r="F107" i="25"/>
  <c r="G107" i="25"/>
  <c r="H107" i="25"/>
  <c r="I107" i="25"/>
  <c r="J107" i="25"/>
  <c r="A108" i="25"/>
  <c r="B108" i="25"/>
  <c r="C108" i="25"/>
  <c r="D108" i="25"/>
  <c r="E108" i="25"/>
  <c r="F108" i="25"/>
  <c r="G108" i="25"/>
  <c r="H108" i="25"/>
  <c r="I108" i="25"/>
  <c r="J108" i="25"/>
  <c r="A109" i="25"/>
  <c r="B109" i="25"/>
  <c r="C109" i="25"/>
  <c r="D109" i="25"/>
  <c r="E109" i="25"/>
  <c r="F109" i="25"/>
  <c r="G109" i="25"/>
  <c r="H109" i="25"/>
  <c r="I109" i="25"/>
  <c r="J109" i="25"/>
  <c r="A110" i="25"/>
  <c r="B110" i="25"/>
  <c r="C110" i="25"/>
  <c r="D110" i="25"/>
  <c r="E110" i="25"/>
  <c r="F110" i="25"/>
  <c r="G110" i="25"/>
  <c r="H110" i="25"/>
  <c r="A111" i="25"/>
  <c r="B111" i="25"/>
  <c r="C111" i="25"/>
  <c r="D111" i="25"/>
  <c r="E111" i="25"/>
  <c r="F111" i="25"/>
  <c r="G111" i="25"/>
  <c r="H111" i="25"/>
  <c r="I111" i="25"/>
  <c r="A112" i="25"/>
  <c r="B112" i="25"/>
  <c r="C112" i="25"/>
  <c r="D112" i="25"/>
  <c r="E112" i="25"/>
  <c r="F112" i="25"/>
  <c r="G112" i="25"/>
  <c r="H112" i="25"/>
  <c r="I112" i="25"/>
  <c r="J112" i="25"/>
  <c r="A113" i="25"/>
  <c r="B113" i="25"/>
  <c r="C113" i="25"/>
  <c r="D113" i="25"/>
  <c r="E113" i="25"/>
  <c r="F113" i="25"/>
  <c r="G113" i="25"/>
  <c r="H113" i="25"/>
  <c r="I113" i="25"/>
  <c r="J113" i="25"/>
  <c r="A114" i="25"/>
  <c r="B114" i="25"/>
  <c r="C114" i="25"/>
  <c r="D114" i="25"/>
  <c r="E114" i="25"/>
  <c r="F114" i="25"/>
  <c r="G114" i="25"/>
  <c r="H114" i="25"/>
  <c r="I114" i="25"/>
  <c r="J114" i="25"/>
  <c r="A115" i="25"/>
  <c r="B115" i="25"/>
  <c r="C115" i="25"/>
  <c r="D115" i="25"/>
  <c r="E115" i="25"/>
  <c r="F115" i="25"/>
  <c r="G115" i="25"/>
  <c r="H115" i="25"/>
  <c r="A116" i="25"/>
  <c r="B116" i="25"/>
  <c r="C116" i="25"/>
  <c r="D116" i="25"/>
  <c r="E116" i="25"/>
  <c r="F116" i="25"/>
  <c r="G116" i="25"/>
  <c r="H116" i="25"/>
  <c r="I116" i="25"/>
  <c r="A117" i="25"/>
  <c r="B117" i="25"/>
  <c r="C117" i="25"/>
  <c r="D117" i="25"/>
  <c r="E117" i="25"/>
  <c r="F117" i="25"/>
  <c r="G117" i="25"/>
  <c r="H117" i="25"/>
  <c r="I117" i="25"/>
  <c r="J117" i="25"/>
  <c r="A118" i="25"/>
  <c r="B118" i="25"/>
  <c r="C118" i="25"/>
  <c r="D118" i="25"/>
  <c r="E118" i="25"/>
  <c r="F118" i="25"/>
  <c r="G118" i="25"/>
  <c r="H118" i="25"/>
  <c r="I118" i="25"/>
  <c r="J118" i="25"/>
  <c r="A119" i="25"/>
  <c r="B119" i="25"/>
  <c r="C119" i="25"/>
  <c r="D119" i="25"/>
  <c r="E119" i="25"/>
  <c r="F119" i="25"/>
  <c r="G119" i="25"/>
  <c r="H119" i="25"/>
  <c r="I119" i="25"/>
  <c r="J119" i="25"/>
  <c r="A120" i="25"/>
  <c r="B120" i="25"/>
  <c r="C120" i="25"/>
  <c r="D120" i="25"/>
  <c r="E120" i="25"/>
  <c r="F120" i="25"/>
  <c r="G120" i="25"/>
  <c r="H120" i="25"/>
  <c r="I120" i="25"/>
  <c r="J120" i="25"/>
  <c r="A121" i="25"/>
  <c r="B121" i="25"/>
  <c r="C121" i="25"/>
  <c r="D121" i="25"/>
  <c r="E121" i="25"/>
  <c r="F121" i="25"/>
  <c r="G121" i="25"/>
  <c r="H121" i="25"/>
  <c r="A122" i="25"/>
  <c r="B122" i="25"/>
  <c r="C122" i="25"/>
  <c r="D122" i="25"/>
  <c r="E122" i="25"/>
  <c r="F122" i="25"/>
  <c r="G122" i="25"/>
  <c r="H122" i="25"/>
  <c r="I122" i="25"/>
  <c r="A123" i="25"/>
  <c r="B123" i="25"/>
  <c r="C123" i="25"/>
  <c r="D123" i="25"/>
  <c r="E123" i="25"/>
  <c r="F123" i="25"/>
  <c r="G123" i="25"/>
  <c r="H123" i="25"/>
  <c r="I123" i="25"/>
  <c r="J123" i="25"/>
  <c r="A124" i="25"/>
  <c r="B124" i="25"/>
  <c r="C124" i="25"/>
  <c r="D124" i="25"/>
  <c r="E124" i="25"/>
  <c r="F124" i="25"/>
  <c r="G124" i="25"/>
  <c r="H124" i="25"/>
  <c r="I124" i="25"/>
  <c r="J124" i="25"/>
  <c r="A125" i="25"/>
  <c r="B125" i="25"/>
  <c r="C125" i="25"/>
  <c r="D125" i="25"/>
  <c r="E125" i="25"/>
  <c r="F125" i="25"/>
  <c r="G125" i="25"/>
  <c r="H125" i="25"/>
  <c r="A126" i="25"/>
  <c r="B126" i="25"/>
  <c r="C126" i="25"/>
  <c r="D126" i="25"/>
  <c r="E126" i="25"/>
  <c r="F126" i="25"/>
  <c r="G126" i="25"/>
  <c r="H126" i="25"/>
  <c r="I126" i="25"/>
  <c r="K84" i="19"/>
  <c r="J84" i="28" s="1"/>
  <c r="K90" i="19"/>
  <c r="J90" i="28" s="1"/>
  <c r="K95" i="19"/>
  <c r="J95" i="28" s="1"/>
  <c r="K100" i="19"/>
  <c r="J100" i="28" s="1"/>
  <c r="K107" i="19"/>
  <c r="J106" i="28" s="1"/>
  <c r="K112" i="19"/>
  <c r="J111" i="28" s="1"/>
  <c r="K117" i="19"/>
  <c r="J116" i="28" s="1"/>
  <c r="K127" i="19"/>
  <c r="K126" i="19" s="1"/>
  <c r="K140" i="19"/>
  <c r="J139" i="28" s="1"/>
  <c r="K146" i="19"/>
  <c r="J145" i="28" s="1"/>
  <c r="J69" i="25"/>
  <c r="J80" i="25"/>
  <c r="J105" i="25"/>
  <c r="J116" i="25"/>
  <c r="K13" i="18"/>
  <c r="J13" i="30" s="1"/>
  <c r="K24" i="18"/>
  <c r="J24" i="30" s="1"/>
  <c r="K33" i="18"/>
  <c r="J33" i="30" s="1"/>
  <c r="K39" i="18"/>
  <c r="K46" i="18"/>
  <c r="K54" i="18"/>
  <c r="K53" i="18" s="1"/>
  <c r="K66" i="18"/>
  <c r="K76" i="18"/>
  <c r="K83" i="18"/>
  <c r="K89" i="18"/>
  <c r="K94" i="18"/>
  <c r="K99" i="18"/>
  <c r="K106" i="18"/>
  <c r="K111" i="18"/>
  <c r="K116" i="18"/>
  <c r="K126" i="18"/>
  <c r="K131" i="18"/>
  <c r="K135" i="18"/>
  <c r="J134" i="30" s="1"/>
  <c r="K139" i="18"/>
  <c r="K145" i="18"/>
  <c r="K152" i="18"/>
  <c r="K153" i="19"/>
  <c r="J152" i="28" s="1"/>
  <c r="K136" i="19"/>
  <c r="J135" i="28" s="1"/>
  <c r="K132" i="19"/>
  <c r="J131" i="28" s="1"/>
  <c r="J14" i="28" l="1"/>
  <c r="J25" i="28"/>
  <c r="J13" i="28" s="1"/>
  <c r="J12" i="30"/>
  <c r="J130" i="28"/>
  <c r="J83" i="28"/>
  <c r="K32" i="18"/>
  <c r="K65" i="18"/>
  <c r="K82" i="18"/>
  <c r="J83" i="30"/>
  <c r="J99" i="30"/>
  <c r="J115" i="30"/>
  <c r="J139" i="30"/>
  <c r="J110" i="30"/>
  <c r="J94" i="30"/>
  <c r="J54" i="30"/>
  <c r="J53" i="30" s="1"/>
  <c r="J46" i="30"/>
  <c r="J105" i="30"/>
  <c r="J89" i="30"/>
  <c r="J145" i="30"/>
  <c r="J76" i="30"/>
  <c r="J39" i="30"/>
  <c r="K12" i="18"/>
  <c r="J151" i="30"/>
  <c r="J66" i="30"/>
  <c r="J130" i="30"/>
  <c r="J125" i="30"/>
  <c r="J124" i="30" s="1"/>
  <c r="K125" i="18"/>
  <c r="K130" i="18"/>
  <c r="J126" i="28"/>
  <c r="J125" i="28" s="1"/>
  <c r="J111" i="25"/>
  <c r="J85" i="25"/>
  <c r="J96" i="25"/>
  <c r="J95" i="25" s="1"/>
  <c r="J75" i="25"/>
  <c r="K131" i="19"/>
  <c r="K83" i="19"/>
  <c r="J52" i="22"/>
  <c r="J51" i="22"/>
  <c r="J48" i="22"/>
  <c r="J47" i="22"/>
  <c r="J44" i="22"/>
  <c r="J41" i="22"/>
  <c r="J40" i="22"/>
  <c r="J37" i="22"/>
  <c r="J28" i="22"/>
  <c r="J27" i="22"/>
  <c r="J24" i="22"/>
  <c r="J23" i="22"/>
  <c r="J22" i="22"/>
  <c r="J21" i="22"/>
  <c r="J18" i="22"/>
  <c r="J17" i="22"/>
  <c r="J14" i="22"/>
  <c r="J32" i="30" l="1"/>
  <c r="J129" i="30"/>
  <c r="J65" i="30"/>
  <c r="J82" i="30"/>
  <c r="J91" i="25"/>
  <c r="J68" i="25" s="1"/>
  <c r="L14" i="20"/>
  <c r="K77" i="19"/>
  <c r="J77" i="28" s="1"/>
  <c r="K67" i="19"/>
  <c r="K55" i="19"/>
  <c r="K47" i="19"/>
  <c r="K40" i="19"/>
  <c r="K34" i="19"/>
  <c r="K25" i="19"/>
  <c r="K14" i="19"/>
  <c r="L12" i="20" l="1"/>
  <c r="L115" i="20" s="1"/>
  <c r="L120" i="20" s="1"/>
  <c r="J155" i="30"/>
  <c r="J47" i="28"/>
  <c r="J40" i="28"/>
  <c r="K33" i="19"/>
  <c r="J34" i="28"/>
  <c r="K54" i="19"/>
  <c r="J55" i="28"/>
  <c r="J54" i="28" s="1"/>
  <c r="K66" i="19"/>
  <c r="J67" i="28"/>
  <c r="J66" i="28" s="1"/>
  <c r="J24" i="25"/>
  <c r="J46" i="25"/>
  <c r="J45" i="25" s="1"/>
  <c r="J37" i="25"/>
  <c r="J122" i="25"/>
  <c r="J41" i="25"/>
  <c r="J101" i="25"/>
  <c r="J13" i="25"/>
  <c r="J33" i="25"/>
  <c r="J58" i="25"/>
  <c r="J57" i="25" s="1"/>
  <c r="K13" i="19"/>
  <c r="J33" i="28" l="1"/>
  <c r="J156" i="28" s="1"/>
  <c r="J12" i="25"/>
  <c r="J32" i="25"/>
  <c r="J100" i="25"/>
  <c r="J41" i="15"/>
  <c r="J30" i="15"/>
  <c r="J29" i="15"/>
  <c r="J26" i="15"/>
  <c r="J25" i="15"/>
  <c r="J24" i="15"/>
  <c r="J23" i="15"/>
  <c r="J20" i="15"/>
  <c r="J19" i="15"/>
  <c r="J16" i="15"/>
  <c r="D17" i="13"/>
  <c r="D26" i="13"/>
  <c r="D28" i="13"/>
  <c r="D31" i="13"/>
  <c r="J126" i="25" l="1"/>
  <c r="D38" i="13"/>
  <c r="C6" i="13"/>
  <c r="C2" i="13"/>
  <c r="C3" i="13"/>
  <c r="C4" i="13"/>
  <c r="C1" i="13"/>
  <c r="G40" i="13"/>
  <c r="H40" i="13" s="1"/>
  <c r="D40" i="13"/>
  <c r="H39" i="13"/>
  <c r="D39" i="13"/>
  <c r="H38" i="13"/>
  <c r="H35" i="13"/>
  <c r="H34" i="13"/>
  <c r="H33" i="13"/>
  <c r="H32" i="13"/>
  <c r="H31" i="13"/>
  <c r="H28" i="13"/>
  <c r="H27" i="13"/>
  <c r="D27" i="13"/>
  <c r="H26" i="13"/>
  <c r="H25" i="13" s="1"/>
  <c r="H23" i="13"/>
  <c r="H22" i="13"/>
  <c r="H21" i="13"/>
  <c r="H18" i="13"/>
  <c r="H17" i="13"/>
  <c r="H16" i="13"/>
  <c r="H15" i="13"/>
  <c r="H14" i="13"/>
  <c r="H13" i="13"/>
  <c r="D13" i="13"/>
  <c r="H12" i="13"/>
  <c r="D12" i="13"/>
  <c r="H20" i="13" l="1"/>
  <c r="H11" i="13"/>
  <c r="H37" i="13"/>
  <c r="H30" i="13"/>
  <c r="H42" i="13" l="1"/>
  <c r="C13" i="25"/>
</calcChain>
</file>

<file path=xl/sharedStrings.xml><?xml version="1.0" encoding="utf-8"?>
<sst xmlns="http://schemas.openxmlformats.org/spreadsheetml/2006/main" count="1143" uniqueCount="520">
  <si>
    <t>Project no.</t>
  </si>
  <si>
    <t>Project name</t>
  </si>
  <si>
    <t>Client</t>
  </si>
  <si>
    <t>Date created</t>
  </si>
  <si>
    <t>Revision</t>
  </si>
  <si>
    <t>Project Manager</t>
  </si>
  <si>
    <t>ID #</t>
  </si>
  <si>
    <t>Description</t>
  </si>
  <si>
    <t>QTY</t>
  </si>
  <si>
    <t>UNIT</t>
  </si>
  <si>
    <t>UNIT PRICE ($)</t>
  </si>
  <si>
    <t>Total Price</t>
  </si>
  <si>
    <t>PRICE ($)</t>
  </si>
  <si>
    <t>uitgerekend</t>
  </si>
  <si>
    <t>Spijkers 1"</t>
  </si>
  <si>
    <t>Spijkers 2"</t>
  </si>
  <si>
    <t>Graafmachine</t>
  </si>
  <si>
    <t>Hulpmateriaal: spijkers/binddraad</t>
  </si>
  <si>
    <t>Bekisting</t>
  </si>
  <si>
    <t>Betonplex</t>
  </si>
  <si>
    <t>Spijkers</t>
  </si>
  <si>
    <t>Wapening</t>
  </si>
  <si>
    <t>Uitzetting fundering en opvullen</t>
  </si>
  <si>
    <t>Betonijzer  Ø10</t>
  </si>
  <si>
    <t>Betonijzer  Ø16</t>
  </si>
  <si>
    <t>Betonijzer  Ø20</t>
  </si>
  <si>
    <t>Storten</t>
  </si>
  <si>
    <t>Bouwraam latten (1"x3", grofolo)</t>
  </si>
  <si>
    <t>Geleiders (1.5"x3")</t>
  </si>
  <si>
    <t>Betonmortel (C30/37)</t>
  </si>
  <si>
    <t>Pomp</t>
  </si>
  <si>
    <t>Betonblokken (7.5cm)</t>
  </si>
  <si>
    <t>Trilnaald/trilbak</t>
  </si>
  <si>
    <t>Vlinder machine inhuur</t>
  </si>
  <si>
    <t>Werkvloer</t>
  </si>
  <si>
    <t>Betonmortel (B10)</t>
  </si>
  <si>
    <t>m</t>
  </si>
  <si>
    <t>kg</t>
  </si>
  <si>
    <t>post</t>
  </si>
  <si>
    <r>
      <t>m</t>
    </r>
    <r>
      <rPr>
        <vertAlign val="superscript"/>
        <sz val="10"/>
        <color theme="1"/>
        <rFont val="Play"/>
      </rPr>
      <t>3</t>
    </r>
  </si>
  <si>
    <t>Piketpalen (1.5"x3", grofolo, 0,7m)</t>
  </si>
  <si>
    <t>stuk</t>
  </si>
  <si>
    <t>dgn</t>
  </si>
  <si>
    <t>Zand (Zand cement mix, verhouding: 1:4)</t>
  </si>
  <si>
    <t>Cement (Zand cement mix, verhouding: 1:4)</t>
  </si>
  <si>
    <t>pkkn</t>
  </si>
  <si>
    <t>Aanvoer schoon klinkzand</t>
  </si>
  <si>
    <t xml:space="preserve">Bill Of Materials </t>
  </si>
  <si>
    <t>ENGINEERS ESTIMATE</t>
  </si>
  <si>
    <t>Supplier</t>
  </si>
  <si>
    <t>Picture</t>
  </si>
  <si>
    <t>Sink</t>
  </si>
  <si>
    <t>Vifa Trading</t>
  </si>
  <si>
    <t xml:space="preserve">Eucon </t>
  </si>
  <si>
    <t>Revival towel bar</t>
  </si>
  <si>
    <t xml:space="preserve">Ronans </t>
  </si>
  <si>
    <t>: MVIP Dorms Modification</t>
  </si>
  <si>
    <t xml:space="preserve">: NS-MDM-0623-C </t>
  </si>
  <si>
    <t>: Newmont Suriname</t>
  </si>
  <si>
    <t>: 25 July 2023</t>
  </si>
  <si>
    <t>: Ashvin Pancham BSc.</t>
  </si>
  <si>
    <t xml:space="preserve">Toiletpaper holder </t>
  </si>
  <si>
    <t>Toilet paper holder space</t>
  </si>
  <si>
    <t>Comlux sink with pedestal 49x42cm</t>
  </si>
  <si>
    <t>PVC Vieda Wastafelsifon</t>
  </si>
  <si>
    <t>Price (SRD)</t>
  </si>
  <si>
    <t>Faucet</t>
  </si>
  <si>
    <t>Tromoto N.V.</t>
  </si>
  <si>
    <t>Grohe #32926002</t>
  </si>
  <si>
    <t>Showerhead</t>
  </si>
  <si>
    <t>Grohe #277943000</t>
  </si>
  <si>
    <t>Mixing faucet shower</t>
  </si>
  <si>
    <t>Grohe #23636000</t>
  </si>
  <si>
    <t>Grohe #23605000</t>
  </si>
  <si>
    <t>Mirror</t>
  </si>
  <si>
    <t>Mirror RH 57x40cm</t>
  </si>
  <si>
    <t>Set mirror clip</t>
  </si>
  <si>
    <t>Schutte shower mixer 35mm</t>
  </si>
  <si>
    <t>Schutte wall bar bari hand shower</t>
  </si>
  <si>
    <t>Toilet</t>
  </si>
  <si>
    <t xml:space="preserve">Cemdee </t>
  </si>
  <si>
    <t>Sanitana with back outlet</t>
  </si>
  <si>
    <t>Ronans</t>
  </si>
  <si>
    <t>NKS Manchet nr 3 recht wit</t>
  </si>
  <si>
    <t>Mono mix mio-faucet</t>
  </si>
  <si>
    <t>ID#</t>
  </si>
  <si>
    <t xml:space="preserve"> PRICE ($)</t>
  </si>
  <si>
    <t xml:space="preserve">QTY </t>
  </si>
  <si>
    <t>SANITARY ITEMS</t>
  </si>
  <si>
    <t>pcs</t>
  </si>
  <si>
    <t>Note: CODECO N.V is looking for more options</t>
  </si>
  <si>
    <t>Towel holder</t>
  </si>
  <si>
    <t>H3311Z004401LYRA JIKA shower mixer</t>
  </si>
  <si>
    <t>ENGINEERS ESTIMATE B-DORMS</t>
  </si>
  <si>
    <t>Shower stall</t>
  </si>
  <si>
    <t>Cabinet</t>
  </si>
  <si>
    <t>Robehook</t>
  </si>
  <si>
    <t>Floordrain</t>
  </si>
  <si>
    <t>Cabinet 25x25x120cm</t>
  </si>
  <si>
    <t>Shower enclosure 90cm</t>
  </si>
  <si>
    <t>shower tray  90cm</t>
  </si>
  <si>
    <t>Syphon for shower tray</t>
  </si>
  <si>
    <t>Shower door</t>
  </si>
  <si>
    <t>Shower door 110x210cm with door 90x210cm</t>
  </si>
  <si>
    <t>Trap floor gully 10x10cm</t>
  </si>
  <si>
    <t>1.01.01</t>
  </si>
  <si>
    <t>1.01.02</t>
  </si>
  <si>
    <t>1.01.03</t>
  </si>
  <si>
    <t>1.01.04</t>
  </si>
  <si>
    <t>1.01.05</t>
  </si>
  <si>
    <t>1.01.06</t>
  </si>
  <si>
    <t>1.01.07</t>
  </si>
  <si>
    <t>1.01.08</t>
  </si>
  <si>
    <t>1.01.09</t>
  </si>
  <si>
    <t>lumpsum</t>
  </si>
  <si>
    <t>1.02.01</t>
  </si>
  <si>
    <t>1.02.02</t>
  </si>
  <si>
    <t>1.02.03</t>
  </si>
  <si>
    <t>1.02.04</t>
  </si>
  <si>
    <t>1.02.05</t>
  </si>
  <si>
    <t>1.02.06</t>
  </si>
  <si>
    <t>2.01.01</t>
  </si>
  <si>
    <t>2.01.02</t>
  </si>
  <si>
    <t>2.01.03</t>
  </si>
  <si>
    <t>2.01.04</t>
  </si>
  <si>
    <t>2.02.01</t>
  </si>
  <si>
    <t>2.02.02</t>
  </si>
  <si>
    <t>2.02.03</t>
  </si>
  <si>
    <t>2.02.04</t>
  </si>
  <si>
    <t>2.02.05</t>
  </si>
  <si>
    <t xml:space="preserve">pcs </t>
  </si>
  <si>
    <t>2.03.01</t>
  </si>
  <si>
    <t>2.03.02</t>
  </si>
  <si>
    <t>2.03.03</t>
  </si>
  <si>
    <t>2.03.04</t>
  </si>
  <si>
    <t>2.03.05</t>
  </si>
  <si>
    <t>3.01.01</t>
  </si>
  <si>
    <t>3.01.02</t>
  </si>
  <si>
    <t>3.01.03</t>
  </si>
  <si>
    <t>3.01.04</t>
  </si>
  <si>
    <t>3.01.05</t>
  </si>
  <si>
    <t>3.01.06</t>
  </si>
  <si>
    <t>3.01.07</t>
  </si>
  <si>
    <t>3.01.08</t>
  </si>
  <si>
    <t>m3</t>
  </si>
  <si>
    <t>4.01.01</t>
  </si>
  <si>
    <t>4.01.02</t>
  </si>
  <si>
    <t>4.01.03</t>
  </si>
  <si>
    <t>4.01.04</t>
  </si>
  <si>
    <t>5.01.01</t>
  </si>
  <si>
    <t>5.01.02</t>
  </si>
  <si>
    <t>m2</t>
  </si>
  <si>
    <t>5.02.01</t>
  </si>
  <si>
    <t>5.03.01</t>
  </si>
  <si>
    <t xml:space="preserve">: </t>
  </si>
  <si>
    <t xml:space="preserve">PAYABLE QTY </t>
  </si>
  <si>
    <t>DESCRIPTION</t>
  </si>
  <si>
    <t>TECHNICAL SPECS</t>
  </si>
  <si>
    <t>INDICATIVE QTY</t>
  </si>
  <si>
    <t>m1</t>
  </si>
  <si>
    <t>Chapter 5</t>
  </si>
  <si>
    <t>Uitgereknd</t>
  </si>
  <si>
    <t>4.02.01</t>
  </si>
  <si>
    <t>4.02.02</t>
  </si>
  <si>
    <t>4.02.03</t>
  </si>
  <si>
    <t>4.02.04</t>
  </si>
  <si>
    <t>5.04.01</t>
  </si>
  <si>
    <t>5.05.01</t>
  </si>
  <si>
    <t>5.06.01</t>
  </si>
  <si>
    <t>BILL OF QUANTITY C-DORMS MEN</t>
  </si>
  <si>
    <t>5.02.02</t>
  </si>
  <si>
    <t>5.04.02</t>
  </si>
  <si>
    <t>MOBILISATION</t>
  </si>
  <si>
    <t xml:space="preserve">PROCUREMENT, ASSEMBLY, REPAIR AND MAKE TO RUNNING CONDITION OF ALL THE CONTRACTOR-OWNED CONSTRUCTIONAL PLANT AND EQUIPMENT BY THE CONTRACTOR AT ANY OTHER SITE AS CONVENIENT TO HIM. </t>
  </si>
  <si>
    <t xml:space="preserve">ASSEMBLING AND INSTALLATION OF ALL ITEMS OF CONSTRUCTIONAL PLANT, EQUIPMENT, ETC. REQUIRED FOR THE EXECUTION OF THE WORK. </t>
  </si>
  <si>
    <t xml:space="preserve">RECEIVING ALL CONSTRUCTIONAL PLANT, EQUIPMENT AND MATERIALS TO BE FURNISHED BY THE EMPLOYER, IF ANY, AND COLLECT AND TRANSPORT THOSE TO THE WORK SITE. ALL MATERIALS SHALL BE PROPERLY STORED, INVENTORIED AND PROTECTED UNTIL USED IN TO THE WORK AND ALL PLANT AND EQUIPMENT SHALL BE TESTED AND MADE READY FOR USE. </t>
  </si>
  <si>
    <t xml:space="preserve">CONSTRUCTION OF A SUITABLE SITE OFFICE BUILDING OR SHED FOR STORAGE OF MATERIALS AND EQUIPMENT, WORKSHOP, OTHER OPERATIONAL BUILDINGS AND FIRST-AID CENTER ATTENDED BY COMPETENT MEDICAL ASSISTANTS.  </t>
  </si>
  <si>
    <t xml:space="preserve">MAINTENANCE OF ALL TEMPORARY ROADS, FENCES AND SANITARY FACILITIES, KEEP ALL AREAS USED BY THE CONTRACTOR CLEAN, NEAT, WELL-KEPT AND IN GOOD REPAIR AND PROVIDE PROPER DRAINAGE TO PROTECT THE AREA FROM SURFACE RUN-OFF AND FLOODING. </t>
  </si>
  <si>
    <t xml:space="preserve">PROVIDE ALL THE REQUIRED ELECTRIC POWER, WATER SUPPLY AND OTHER UTILITY CONNECTIONS TO TEMPORARY INSTALLATIONS AT THE SITE AS MAY BE NECESSARY FOR THE EXECUTION OF THE WORK. </t>
  </si>
  <si>
    <t xml:space="preserve">OBTAIN ALL INSURANCE POLICIES, PERFORMANCE BOND AND PAYMENT GUARANTEES AS REQUIRED UNDER THIS CONTRACT. </t>
  </si>
  <si>
    <t xml:space="preserve">PAYMENT OF ALL FEES, PERMITS, LICENSES, ETC. AS MAY BE REQUIRED COVERING THE EXECUTION OF THE CONTRACT.  </t>
  </si>
  <si>
    <t/>
  </si>
  <si>
    <t>DEMOBILISATION</t>
  </si>
  <si>
    <t>ALL ACTIVITIES AND COSTS FOR TRANSPORTATION OF PERSONNEL, EQUIPMENT, AND SUPPLIES NOT UTILIZED IN THE PROJECT FROM THE SITE.</t>
  </si>
  <si>
    <t>DISASSEMBLY, REMOVAL, AND SITE CLEANUP OF OFFICES, BUILDINGS, AND OTHER FACILITIES ASSEMBLED ON THE SITE.</t>
  </si>
  <si>
    <t>REPAIR OF ACCESS ROADS, AND EQUIPMENT PARKING AREAS LEAVING THE PROJECT SITE IN THE SAME OR BETTER CONDITION THAN AT THE START OF THE PROJECT.</t>
  </si>
  <si>
    <t>GENERAL CLEANUP AND HOUSEKEEPING ARE NEEDED TO RESTORE A NEAT AND ORDERLY PROJECT SITE.</t>
  </si>
  <si>
    <t>THE BUILDING MUST BE CLEANED AND POLISHED OFF BEFORE DELIVERY.</t>
  </si>
  <si>
    <t>AFTER CLEANING AND POLISHING THE SURFACES, THE OWNER NEEDS TO CRITICIZE AND APPROVE THE WORKS. THE OWNER MUST INSPECT THE DEMOLISHING WORK.</t>
  </si>
  <si>
    <t>STORE ALL DOORS IN AN AREA APPROVED BY THE ENGINEER FOR RE-USE.</t>
  </si>
  <si>
    <t>DEMOLITION OF WALLS</t>
  </si>
  <si>
    <t>DEMOLISH EXISTING PARTITION WALLS A IN THE ROOMS WITHOUT DAMAGE ACCORDING TO DRAWINGS. TO BE RE-USED.</t>
  </si>
  <si>
    <t>DEMOLITION OF DOORS</t>
  </si>
  <si>
    <t>PLACE REBAR IN FORMWORK WITH INDICATED COVER.</t>
  </si>
  <si>
    <t>POUR THE FLOOR.</t>
  </si>
  <si>
    <t>FABRICATE AND TEST 3 TEST CUBES PER POUR.</t>
  </si>
  <si>
    <t>POST-TREATMENT OF CONCRETE.</t>
  </si>
  <si>
    <t>REMOVE THE FORMWORKS.</t>
  </si>
  <si>
    <t>SUPPLY AND INSTALL BATHROOM TILES</t>
  </si>
  <si>
    <t>CLEAN UP THE CONCRETE FLOOR BEFORE PLACING ADHESIVE.</t>
  </si>
  <si>
    <t>PLACE TILES IN THE BATHROOM AREA ACCORDING TO SPECIFICATIONS FROM THE DRAWINGS.</t>
  </si>
  <si>
    <t>FILL UP TILE JOINTS WITH GROUTING CEMENT.</t>
  </si>
  <si>
    <t>CUT IN WALLS TO FIT NEW DOORS D2.</t>
  </si>
  <si>
    <t xml:space="preserve">INSTALLATION OF FURNITURE. </t>
  </si>
  <si>
    <t>FURNISH ROOMS WITH THE EXISTING OR NEW FURNITURE.</t>
  </si>
  <si>
    <t>DEMOLITION</t>
  </si>
  <si>
    <t>MOBILISATION AND DEMOLITION</t>
  </si>
  <si>
    <t>CONCRETE WORKS</t>
  </si>
  <si>
    <t>TILE WORKS</t>
  </si>
  <si>
    <t>FILL UP TILE JOINTS WITH GROUTING CEMENT. COLOR TO BE DECIDED</t>
  </si>
  <si>
    <t>CLEAN UP TILES.</t>
  </si>
  <si>
    <t xml:space="preserve">CLEAN UP </t>
  </si>
  <si>
    <t>PAINT WORKS</t>
  </si>
  <si>
    <t>5.01.03</t>
  </si>
  <si>
    <t>5.01.04</t>
  </si>
  <si>
    <t>CLEAN UP AND ROUGHEN UP EXISTING WALLS WITH SANDING PAPER</t>
  </si>
  <si>
    <t>PAINT EXISTING WALLS WITH 2 LAYERS OF BENJAMIN MORE PAINT</t>
  </si>
  <si>
    <t>6.01.01</t>
  </si>
  <si>
    <t>6.01.02</t>
  </si>
  <si>
    <t>DELIVER AND INSTALL ALUCOBAND PANEL AS PER DRAWING</t>
  </si>
  <si>
    <t>APPLY SILICONE AS NEEDED TO PREVENT WATER PENETRATIONS THROUGH WALLS</t>
  </si>
  <si>
    <t>CUT AND FOLD PANELS  ACCORDING DIMENSIONS</t>
  </si>
  <si>
    <t>INSTALL PANELS AND SILICONE CORNERS</t>
  </si>
  <si>
    <t>DELIVER ALUCOBAND PANELS (555x2250mm)</t>
  </si>
  <si>
    <t xml:space="preserve">TRANSPORTATION OF CONTRACTOR-OWNED CONSTRUCTIONAL PLANT, EQUIPMENT AND MATERIALS FROM THE STORAGE SITE AS MENTIONED ABOVE TO THE PLACE OF CONSTRUCTION. </t>
  </si>
  <si>
    <t xml:space="preserve">DEMOLISH EXISTING DOORS C IN THE ROOMS WITHOUT DAMAGE ACCORDING TO DRAWINGS FOR RE-USE IN ROOMS 19 AND 20. </t>
  </si>
  <si>
    <t>DEMOLISH EXISTING DOORS C IN THE SHOWER STALLS WITHOUT DAMAGE ACCORDING TO DRAWINGS.</t>
  </si>
  <si>
    <t xml:space="preserve">DEMOLISH EXISTING DOORS C IN THE TOILET AREA WITHOUT DAMAGE ACCORDING TO DRAWINGS. </t>
  </si>
  <si>
    <t>DEMOLITION OF SHOWERSTALLS, URINALS, TOILETS, SINKS AND COUNTERTOP</t>
  </si>
  <si>
    <t>DEMOLISH EXISTING SHOWER STALLS B IN DE SHOWER AREA WITHOUT DAMAGE ACCORDING TO DRAWINGS.</t>
  </si>
  <si>
    <t>REMOVE EXISTING TOILETS E IN THE TOILET AREA WITHOUT DAMAGE ACCORDING TO DRAWINGS.</t>
  </si>
  <si>
    <t>DEMOLISH EXISTING SINKS F IN THE TOILET AREA WITHOUT DAMAGE ACCORDING TO DRAWINGS.</t>
  </si>
  <si>
    <t>DEMOLISH EXISTING COUNTERTOP G IN THE TOILET AREA WITHOUT DAMAGE ACCORDING TO DRAWINGS.</t>
  </si>
  <si>
    <t>STORE ALL REMOVED ELEMENTS IN AN AREA APPROVED BY THE ENGINEER FOR EVENTUAL RE-USE.</t>
  </si>
  <si>
    <t>DEMOLISH EXISTING PARTITION WALLS A IN THE TOILET AREA ACCORDING TO DRAWINGS.</t>
  </si>
  <si>
    <t>DEMOLISH EXISTING PARTITION WALLS A IN THE SHOWER AREA ACCORDING TO DRAWINGS.</t>
  </si>
  <si>
    <t>DEMOLISH EXISTING WALLS A FOR DOOR D1 (ROOM 19 &amp; 20) ACCORDING TO DRAWINGS.</t>
  </si>
  <si>
    <t>DISPOSE OF EXISTING WALLS WASTE AND STORAGE OF REUSABLE ITEMS AT THE DESIGNATED DISPOSAL AREA APPROVED BY THE ENGINEER.</t>
  </si>
  <si>
    <t>CUT OUT THE OLD TILES (150MM WIDE) WITHIN THE PERIMETER OF THE NEW TO BE POURED FLOOR BEFORE STARTING TO PREPARE FORMWORK.</t>
  </si>
  <si>
    <t>FABRICATE FORMWORK FOR FLOOR AND RAISED EDGES ACCORDING TO DIMENSIONS.</t>
  </si>
  <si>
    <t>FABRICATE REBAR FOR FLOOR AND RAISED EDGES AS PER DRAWINGS.</t>
  </si>
  <si>
    <t>CLEAN UP TILES BEFORE STARTING WITH FURTHER PREPARATIONS.</t>
  </si>
  <si>
    <t>APPLY FLEVOPOL UNIVERSAL ADHESIVE PRIOR TO PLACEMENT OF TILES</t>
  </si>
  <si>
    <t>PLACE TILES ON FLOOR IN ROOMS 19 AND 20 ACCORDING TO SPECIFICATIONS FROM THE DRAWINGS.</t>
  </si>
  <si>
    <t>ENGINEERS ESTIMATE C-DORMS</t>
  </si>
  <si>
    <t>CUT IN WALLS TO FIT NEW DOORS D2 FOR ROOM 1-18.</t>
  </si>
  <si>
    <t>BILL OF QUANTITY (PER) C-DORMS WOMEN</t>
  </si>
  <si>
    <t>Newmont</t>
  </si>
  <si>
    <t>1 per badkamer</t>
  </si>
  <si>
    <t>Local</t>
  </si>
  <si>
    <t>5.02.03</t>
  </si>
  <si>
    <t>ALL AUXILIARY MATERIAL TO BE INCLUDED</t>
  </si>
  <si>
    <t>PAINT WORKS OF BEDROOM &amp; BATHROOM WALLS</t>
  </si>
  <si>
    <t>DELIVER &amp; INSTALL HYGIENIC PVC WALL CLADDING</t>
  </si>
  <si>
    <t>USE RVS SCREWS WITH FINISHING WASHER FOR APLICATION</t>
  </si>
  <si>
    <t>APPLY ANTI FUNGAL SILICONE TO PREVENT WATER PENETRATION</t>
  </si>
  <si>
    <t>DELIVER 2MM THICK HYGIENIC PVC WALL CLADDING FOR SHOWER CABIN</t>
  </si>
  <si>
    <t>4.01.05</t>
  </si>
  <si>
    <t>5.03.02</t>
  </si>
  <si>
    <t>5.03.03</t>
  </si>
  <si>
    <t>5.04.03</t>
  </si>
  <si>
    <t>5.04.04</t>
  </si>
  <si>
    <t>NEW TOILETS TO BE SUPPLIED BY NEWMONT</t>
  </si>
  <si>
    <t>INSTALLATION OF WALL PANELS &amp; DOORS</t>
  </si>
  <si>
    <t>5.05.02</t>
  </si>
  <si>
    <t>INSTALLATION OF SANITARY ITEMS AND FURNITURE</t>
  </si>
  <si>
    <t>APPLY ANTI FUNGAL SILICONE IN JOINTS WHERE NEEDED</t>
  </si>
  <si>
    <t xml:space="preserve">INSTALLATION OF SINK WITH CABINET </t>
  </si>
  <si>
    <t>INSTALLATION SMALL SANITARY ITEMS</t>
  </si>
  <si>
    <t>INSTALL TOILET ROLL HOLDER</t>
  </si>
  <si>
    <t>INSTALL TOWEL BAR</t>
  </si>
  <si>
    <t>INSTALL ROBE HOOK</t>
  </si>
  <si>
    <t>SUPPLY CONCRETE C20/25</t>
  </si>
  <si>
    <t>INSTALL MIRROR WITH CABINET</t>
  </si>
  <si>
    <t>INSTALL/ASSEMBLE EACH ELEMENT ON ITS PLACE ACCORDING THE TECHNICAL DRAWINGS.</t>
  </si>
  <si>
    <t>APPLY WATER SEALANT PASTE WITH "KIMBAND"  (FOBY) IN BATHROOM CORNERS AS PER DRAWING</t>
  </si>
  <si>
    <t>4.01.06</t>
  </si>
  <si>
    <t xml:space="preserve">SUPPLY ANTI SLIP TILES FOR BATHROOM </t>
  </si>
  <si>
    <t>INCLUDE A COST PRICE OF $25,- PER M2 OF TILES</t>
  </si>
  <si>
    <t>4.01.07</t>
  </si>
  <si>
    <t>4.01.08</t>
  </si>
  <si>
    <t>7.01.01</t>
  </si>
  <si>
    <t>7.01.02</t>
  </si>
  <si>
    <t>7.02.01</t>
  </si>
  <si>
    <t>7.02.02</t>
  </si>
  <si>
    <t>7.02.03</t>
  </si>
  <si>
    <t>7.03.01</t>
  </si>
  <si>
    <t>7.03.02</t>
  </si>
  <si>
    <t>7.03.03</t>
  </si>
  <si>
    <t>7.04.01</t>
  </si>
  <si>
    <t>7.04.02</t>
  </si>
  <si>
    <t>7.04.03</t>
  </si>
  <si>
    <t>7.04.04</t>
  </si>
  <si>
    <t>7.05.01</t>
  </si>
  <si>
    <t>7.05.02</t>
  </si>
  <si>
    <t>INSTALLATION OF ISO PANEL WALLS 50MM (RE-USE)</t>
  </si>
  <si>
    <t>INSTALLATION OF ISO PANEL WALLS 50MM (NEW)</t>
  </si>
  <si>
    <r>
      <t xml:space="preserve">INSTALL ISO PANEL WALLS </t>
    </r>
    <r>
      <rPr>
        <b/>
        <i/>
        <sz val="9"/>
        <color theme="1"/>
        <rFont val="Gadugi"/>
        <family val="2"/>
      </rPr>
      <t>H</t>
    </r>
    <r>
      <rPr>
        <i/>
        <sz val="9"/>
        <color theme="1"/>
        <rFont val="Gadugi"/>
        <family val="2"/>
      </rPr>
      <t xml:space="preserve"> FOR THE BATHROOM ON THE TILED FLOORING ACCORDING TO DRAWINGS.</t>
    </r>
  </si>
  <si>
    <t>INSTALL DOOR D2 AND FRAME FOR BATHROOM.</t>
  </si>
  <si>
    <t>DOOR TO BE SUPPLIED BY NEWMONT</t>
  </si>
  <si>
    <t>5.05.03</t>
  </si>
  <si>
    <t>INSTALLATION OF DOOR D2</t>
  </si>
  <si>
    <t>INSTALL TRACK AND STUD TO MATCH EXISTING WALL THICKNESS</t>
  </si>
  <si>
    <t>SUPPLY AND INSTALL CEMENT BOARD CLADDING 10MM</t>
  </si>
  <si>
    <t xml:space="preserve">APPLY ACRILIC SILICONE IN JOINTS </t>
  </si>
  <si>
    <t>JOINT THICKNES 2MM</t>
  </si>
  <si>
    <t>SUPPLY AND INSTAL METAL WALL CLADDING ON FAÇADE</t>
  </si>
  <si>
    <t>PLACE FLOOR PLINTH TILES IN AND OUT OF BATHROOM</t>
  </si>
  <si>
    <t>5.06.02</t>
  </si>
  <si>
    <t>5.06.03</t>
  </si>
  <si>
    <t xml:space="preserve">INSTALLATION OF TOILET </t>
  </si>
  <si>
    <t>INSTALL NEW TOILET ACCORDING TO SPECIFICATIONS OF SUPPLIER</t>
  </si>
  <si>
    <t>INSTALL HINGED SHOWER DOOR</t>
  </si>
  <si>
    <t>INSTALL BATHROOM TAP AND HANDHELD SHOWER</t>
  </si>
  <si>
    <t>ASSEMBLY OF SINK CABINET</t>
  </si>
  <si>
    <t>7.03.04</t>
  </si>
  <si>
    <t xml:space="preserve">INSTALL SINK INCLUDING FAUCET &amp; SYFON </t>
  </si>
  <si>
    <t>SUPPLY AND INSTALL BEDROOM TILES ROOM 19-20 AND LAUNDRY.</t>
  </si>
  <si>
    <r>
      <t xml:space="preserve">INSTALL ISO PANEL WALLS </t>
    </r>
    <r>
      <rPr>
        <b/>
        <i/>
        <sz val="9"/>
        <rFont val="Gadugi"/>
        <family val="2"/>
      </rPr>
      <t xml:space="preserve">I  </t>
    </r>
    <r>
      <rPr>
        <i/>
        <sz val="9"/>
        <rFont val="Gadugi"/>
        <family val="2"/>
      </rPr>
      <t>FOR THE BATHROOM  AND ROOMS ON THE TILED FLOORING ACCORDING TO DRAWINGS. ROOM 19-20</t>
    </r>
  </si>
  <si>
    <t>DELIVER 2MM THICK HYGIENIC PVC WALL CLADDING FOR SHOWER CABIN (H=2M)</t>
  </si>
  <si>
    <t>INSTALLATION OF NEW  SHOWER DOOR.</t>
  </si>
  <si>
    <t>INSTALL DOOR D1 AND FRAME FOR LAUNDRY AND ROOM 20.</t>
  </si>
  <si>
    <t>INSTALLATION OF DOOR D1 (RE-USE)</t>
  </si>
  <si>
    <t>5.07.01</t>
  </si>
  <si>
    <t>5.07.02</t>
  </si>
  <si>
    <t>5.07.03</t>
  </si>
  <si>
    <t>5.07.04</t>
  </si>
  <si>
    <t>5.07.05</t>
  </si>
  <si>
    <t>5.07.06</t>
  </si>
  <si>
    <t>5.07.07</t>
  </si>
  <si>
    <r>
      <t xml:space="preserve">COVER UP DOORWAYS </t>
    </r>
    <r>
      <rPr>
        <b/>
        <sz val="9"/>
        <color theme="1"/>
        <rFont val="Gadugi"/>
        <family val="2"/>
      </rPr>
      <t>L</t>
    </r>
    <r>
      <rPr>
        <sz val="9"/>
        <color theme="1"/>
        <rFont val="Gadugi"/>
        <family val="2"/>
      </rPr>
      <t xml:space="preserve"> IN FAÇADE (100MM)</t>
    </r>
  </si>
  <si>
    <r>
      <t>INSTALL ISO PANEL WALLS</t>
    </r>
    <r>
      <rPr>
        <b/>
        <i/>
        <sz val="9"/>
        <color theme="1"/>
        <rFont val="Gadugi"/>
        <family val="2"/>
      </rPr>
      <t xml:space="preserve"> J </t>
    </r>
    <r>
      <rPr>
        <i/>
        <sz val="9"/>
        <color theme="1"/>
        <rFont val="Gadugi"/>
        <family val="2"/>
      </rPr>
      <t>FOR THE BATHROOM ON THE TILED FLOORING ACCORDING TO DRAWINGS.</t>
    </r>
  </si>
  <si>
    <r>
      <t xml:space="preserve">INSTALL ISO PANEL WALLS </t>
    </r>
    <r>
      <rPr>
        <b/>
        <i/>
        <sz val="9"/>
        <rFont val="Gadugi"/>
        <family val="2"/>
      </rPr>
      <t xml:space="preserve">K </t>
    </r>
    <r>
      <rPr>
        <i/>
        <sz val="9"/>
        <rFont val="Gadugi"/>
        <family val="2"/>
      </rPr>
      <t>FOR THE BATHROOM AND ROOMS ON THE TILED FLOORING ACCORDING TO DRAWINGS. ROOM 19-20</t>
    </r>
  </si>
  <si>
    <r>
      <t xml:space="preserve">COVER UP DOORWAYS </t>
    </r>
    <r>
      <rPr>
        <b/>
        <sz val="9"/>
        <color theme="1"/>
        <rFont val="Gadugi"/>
        <family val="2"/>
      </rPr>
      <t>J</t>
    </r>
    <r>
      <rPr>
        <sz val="9"/>
        <color theme="1"/>
        <rFont val="Gadugi"/>
        <family val="2"/>
      </rPr>
      <t xml:space="preserve"> IN FAÇADE (100MM)</t>
    </r>
  </si>
  <si>
    <t>SCOPE OF WORKS / BOQ</t>
  </si>
  <si>
    <t>TOTAL PRICE</t>
  </si>
  <si>
    <t>7.04.05</t>
  </si>
  <si>
    <t>BOQ B-DORMS</t>
  </si>
  <si>
    <r>
      <t>m</t>
    </r>
    <r>
      <rPr>
        <vertAlign val="superscript"/>
        <sz val="9"/>
        <color theme="1"/>
        <rFont val="Gadugi"/>
        <family val="2"/>
      </rPr>
      <t>2</t>
    </r>
  </si>
  <si>
    <r>
      <t>m</t>
    </r>
    <r>
      <rPr>
        <vertAlign val="superscript"/>
        <sz val="9"/>
        <color theme="1"/>
        <rFont val="Gadugi"/>
        <family val="2"/>
      </rPr>
      <t>1</t>
    </r>
  </si>
  <si>
    <t>PANEL DIM.(555x2250x4MM)</t>
  </si>
  <si>
    <t>C=35mm</t>
  </si>
  <si>
    <t>PARTICULAR</t>
  </si>
  <si>
    <t>DOOR DIM. WITHOUT FRAME 0.80M X2.1M</t>
  </si>
  <si>
    <t xml:space="preserve">60MM </t>
  </si>
  <si>
    <t xml:space="preserve">CONCRETE FLOOR INCLUDING REBAR, </t>
  </si>
  <si>
    <t xml:space="preserve">FLEVOPOL UNIVERSAL ADHESIVE </t>
  </si>
  <si>
    <t>GLAS T=</t>
  </si>
  <si>
    <t>INSTALLATION OF NEW  SHOWER DOOR</t>
  </si>
  <si>
    <r>
      <t>m</t>
    </r>
    <r>
      <rPr>
        <vertAlign val="superscript"/>
        <sz val="9"/>
        <rFont val="Gadugi"/>
        <family val="2"/>
      </rPr>
      <t>1</t>
    </r>
  </si>
  <si>
    <t>2MM THICK
H=2M</t>
  </si>
  <si>
    <t>W=1M
T=40MM
L=11.8M</t>
  </si>
  <si>
    <t>BETONPLEX 18MM</t>
  </si>
  <si>
    <t xml:space="preserve">B=60MM;T=1MM </t>
  </si>
  <si>
    <t>GLAS T= 5mm</t>
  </si>
  <si>
    <t>FOBY VOEG 5KG</t>
  </si>
  <si>
    <t xml:space="preserve">T=135MM </t>
  </si>
  <si>
    <t>FOBY 5KG FOR 16M2</t>
  </si>
  <si>
    <t>CEMENTBOARD WALLS WITH WATER-BASED PAINT ;COLOR WHITE</t>
  </si>
  <si>
    <t xml:space="preserve">CEMENTBOARD WALLS WITH WATER-BASED PAINT ;COLOR WHITE </t>
  </si>
  <si>
    <t>BISON SILICONENKIT SANITAIR-PERMANENTLY ELASTIC AND WATER-RESISTANT SILICONE SEALANT ON AN ACETIC ACID BASE FOR SANITARY SEALS</t>
  </si>
  <si>
    <t>BISSON- ELASTO-PLASTIC, ACRYLIC DISPERSION BASED SEALANT FOR SEALING JOINTS, SEAMS, CRACKS AND TEARS</t>
  </si>
  <si>
    <r>
      <rPr>
        <i/>
        <sz val="9"/>
        <color theme="1"/>
        <rFont val="Calibri"/>
        <family val="2"/>
      </rPr>
      <t>Ø</t>
    </r>
    <r>
      <rPr>
        <i/>
        <sz val="10.35"/>
        <color theme="1"/>
        <rFont val="Gadugi"/>
        <family val="2"/>
      </rPr>
      <t>10</t>
    </r>
  </si>
  <si>
    <t>5.04.05</t>
  </si>
  <si>
    <t>INSTALL TRACK FOR  MOUNTING SHOWER AGAINST ALUCOBOND PANEL</t>
  </si>
  <si>
    <t>INSTALL TRACK FOR MOUNTING SHOWER AGAINST ALUCOBOND PANEL</t>
  </si>
  <si>
    <t>CONCRETE FLOOR INCLUDING REBAR</t>
  </si>
  <si>
    <t>T=135MM;(C20/25)</t>
  </si>
  <si>
    <t>T=135MM ,(C20/25)</t>
  </si>
  <si>
    <t>DETAILS</t>
  </si>
  <si>
    <t>SCOPE OF WORKS</t>
  </si>
  <si>
    <t>LUMPSUM</t>
  </si>
  <si>
    <t>M³</t>
  </si>
  <si>
    <r>
      <t>M</t>
    </r>
    <r>
      <rPr>
        <sz val="9"/>
        <color theme="1"/>
        <rFont val="Aptos Narrow"/>
        <family val="2"/>
      </rPr>
      <t>²</t>
    </r>
  </si>
  <si>
    <t>: ASHVIN PANCHAM BSc.</t>
  </si>
  <si>
    <t>UITGEREKEND</t>
  </si>
  <si>
    <t>TECHNICAL SPECIFICATIONS</t>
  </si>
  <si>
    <t>MOBILISATION AND DEMOBILISATION</t>
  </si>
  <si>
    <t xml:space="preserve">ROOF GUTTER 28 BG </t>
  </si>
  <si>
    <t xml:space="preserve">RIDGE VENT </t>
  </si>
  <si>
    <t xml:space="preserve">Z PURLINS </t>
  </si>
  <si>
    <t>DIT NOG CROSS CHECKEN</t>
  </si>
  <si>
    <t>CEILING SYSTEMS</t>
  </si>
  <si>
    <t xml:space="preserve">WASH BASIN </t>
  </si>
  <si>
    <t>INTERIOR</t>
  </si>
  <si>
    <t>TERRAIN WORKS</t>
  </si>
  <si>
    <t>SEWAGE AND DRAINAGE SYSTEMS</t>
  </si>
  <si>
    <t xml:space="preserve">ROOF </t>
  </si>
  <si>
    <t xml:space="preserve">TO BE DELIVERED BY THE CLIENT </t>
  </si>
  <si>
    <t>AANGEVEN RUIMTE EN GROOTE TEGELS</t>
  </si>
  <si>
    <t>STEEL STRUCTURES</t>
  </si>
  <si>
    <t>AANVULLEN</t>
  </si>
  <si>
    <t>FAUCET</t>
  </si>
  <si>
    <t>TOILET PAPER HOLDER</t>
  </si>
  <si>
    <t>DUSTBIN</t>
  </si>
  <si>
    <t>DIM NOG PLAATSEN</t>
  </si>
  <si>
    <t xml:space="preserve">MOBILIZATION </t>
  </si>
  <si>
    <t>DEMOBILIZATION</t>
  </si>
  <si>
    <t xml:space="preserve">DOWNSPOUTS </t>
  </si>
  <si>
    <t>M²</t>
  </si>
  <si>
    <t>PC</t>
  </si>
  <si>
    <t>PCS</t>
  </si>
  <si>
    <t>BLINDING SLAB (C12/15)</t>
  </si>
  <si>
    <t xml:space="preserve"> H=50MM</t>
  </si>
  <si>
    <t>ADDITIONAL WORKS</t>
  </si>
  <si>
    <t>REINFORCED CONCRETE FLOOR GARAGE C20/25</t>
  </si>
  <si>
    <t>H= 150MM</t>
  </si>
  <si>
    <t>REINFORCED CONCRETE PIERS GARAGE C20/25</t>
  </si>
  <si>
    <t>DIM. 400X400X1000MM³</t>
  </si>
  <si>
    <t>GALVANISED Z160-1.4</t>
  </si>
  <si>
    <t>PREPAINTED ALU-ZINK</t>
  </si>
  <si>
    <t>GALVANISED STEEL 0.5MM</t>
  </si>
  <si>
    <t>PREPAINTED GALVANISED STEEL 0.5MM</t>
  </si>
  <si>
    <t>FASCIA AND BARGEBOARD</t>
  </si>
  <si>
    <t>FLOOR TILES EXISTING TOILET</t>
  </si>
  <si>
    <t>FLOOR TILES NEW TOILET</t>
  </si>
  <si>
    <t>WALL TILES EXISTING TOILET</t>
  </si>
  <si>
    <t>WALL TILES NEW TOILET</t>
  </si>
  <si>
    <t>DOORS AND WINDOWS</t>
  </si>
  <si>
    <t>INSTALLATION OF IRON SAFETY GRILL FOR DOORS</t>
  </si>
  <si>
    <t>FLOOR MOUNTED TOILET</t>
  </si>
  <si>
    <t>URINAL</t>
  </si>
  <si>
    <t>SHOWER</t>
  </si>
  <si>
    <t>KITCHEN FAUCET</t>
  </si>
  <si>
    <t>GRAVEL PLACEMENT AROUND THE BUILDING</t>
  </si>
  <si>
    <t>REPLUMB EXISTING WATER STORAGE TANKS</t>
  </si>
  <si>
    <t>INSTALLATION OF NEW WATER DISTRIBUTION SYSTEM WITH PUMP</t>
  </si>
  <si>
    <t>WATER STORAGE AND DISTRIBUTION</t>
  </si>
  <si>
    <t>MIRRORS</t>
  </si>
  <si>
    <t>SCREED FLOOR FINISH WITH PAINT GARAGE WITH A SLOPE</t>
  </si>
  <si>
    <t xml:space="preserve">CONCRETE KITCHEN </t>
  </si>
  <si>
    <t>INSTALLATION OF KITCHEN DOORS</t>
  </si>
  <si>
    <t>FENCE</t>
  </si>
  <si>
    <t xml:space="preserve">BEAKART FENCE </t>
  </si>
  <si>
    <t>4M SLIDING GATE</t>
  </si>
  <si>
    <t>M¹</t>
  </si>
  <si>
    <t>SQUARE POSTS</t>
  </si>
  <si>
    <t>INSTALLATION OF SHUTTER WINDOWS WITH RVS SAFETY GRILL</t>
  </si>
  <si>
    <t>BARBED WIRE</t>
  </si>
  <si>
    <t>DEMOLITION OF EXISTING PLATFORM</t>
  </si>
  <si>
    <t>REINFORCED CONCRETE BEAM C20/25</t>
  </si>
  <si>
    <t>CLEANING AND PAINTING ROOF SHEETS</t>
  </si>
  <si>
    <t>TRAPEZIUM ROOF PANELS 28 BG GARAGE AREA</t>
  </si>
  <si>
    <t>CEILING HEIGHT H=3000MM</t>
  </si>
  <si>
    <t>CEILING HEIGHT H=3500MM</t>
  </si>
  <si>
    <t>INSTALLATION OF GYPSUM PANEL CEILING EXISTING BUILDING INCL. METAL FRAMEWORK</t>
  </si>
  <si>
    <t>INSTALLATION OF GYPSUM PANEL CEILING NEW BUILDING INCL. METAL FRAMEWORK</t>
  </si>
  <si>
    <t>STUCCO WORKS EXISTING SEPTICTANK</t>
  </si>
  <si>
    <t>STUCCO WORK BUILDING</t>
  </si>
  <si>
    <t>SEALANT PASTE WITH KIMBAND (FOBY AFDICHTPASTA)</t>
  </si>
  <si>
    <t>NITROPROOF TREATMENT BEAMS</t>
  </si>
  <si>
    <t>REINFORCED CONCRETE FOUNDATION, FOOTINGS AND SLAB PLATFORM (C20/25)</t>
  </si>
  <si>
    <t>1 WOODEN DOOR INSIDE DIM. 1800X2100MM</t>
  </si>
  <si>
    <t>PAINT WORKS EXISTING BUILDING AND NEW BUILDING</t>
  </si>
  <si>
    <t>144.48 M²</t>
  </si>
  <si>
    <t>345.89M</t>
  </si>
  <si>
    <t>350M²</t>
  </si>
  <si>
    <t xml:space="preserve">TILES KITCHEN </t>
  </si>
  <si>
    <t>1000M²</t>
  </si>
  <si>
    <t>3.5M²</t>
  </si>
  <si>
    <t>TRANSPORTATION</t>
  </si>
  <si>
    <t>TRANSPORTATION OF MATERIALS</t>
  </si>
  <si>
    <t>ACCOMODATION</t>
  </si>
  <si>
    <t>WALABA PLANED SQUARE POSTS 4"x4" á 3M</t>
  </si>
  <si>
    <t xml:space="preserve">INSTALLATION OF SUPERBOARD CEMENT BOARD PANELS OFFICE </t>
  </si>
  <si>
    <t>INSTALLATION OF GYPSUM BOARD PANEL  WALLS</t>
  </si>
  <si>
    <t>BARBED WIRE á 500M
GALVANIZED U-NAILS
BRACINGS</t>
  </si>
  <si>
    <t>MTEC Snesie Kondre</t>
  </si>
  <si>
    <t>: EMSAGS-0824-C</t>
  </si>
  <si>
    <t>: EMSAGS</t>
  </si>
  <si>
    <t>1M WIDE GRAVEL STRIP H=100MM</t>
  </si>
  <si>
    <t>SCREED FLOOR FINISH IWITH PAINT INSIDE AREAS</t>
  </si>
  <si>
    <t>DURAVIT</t>
  </si>
  <si>
    <t>HANSGROHE</t>
  </si>
  <si>
    <t>GROHE</t>
  </si>
  <si>
    <t>FUMAGALLI</t>
  </si>
  <si>
    <t>TO BE SPECIFIED BY THE CLIENT</t>
  </si>
  <si>
    <t xml:space="preserve">REINFORCED CONCRETE ELEVATED FLOOR INSIDE AREAS (C20/25) </t>
  </si>
  <si>
    <t>FINE MIX/ H= 50MM</t>
  </si>
  <si>
    <t>50M²</t>
  </si>
  <si>
    <t>0.8MM ALUZINC METAL SHEETS</t>
  </si>
  <si>
    <t>12MM GYPSUM BOARD  INCULDING STUD&amp;TRACK FRAME  WORK</t>
  </si>
  <si>
    <t>DEMOLITION WORKS BUILDING</t>
  </si>
  <si>
    <t>DEMOLITION WORKS</t>
  </si>
  <si>
    <t>DIM. 96X200MM²</t>
  </si>
  <si>
    <t>BACKFILL WITH CLEAN SAND</t>
  </si>
  <si>
    <t>WALLS</t>
  </si>
  <si>
    <t xml:space="preserve">MASONRY 4" WALLS </t>
  </si>
  <si>
    <t>12MM SUPERBOARD  INCLUDING METAL TRIMS AND  STUD&amp;TRACK FRAME WORK</t>
  </si>
  <si>
    <t>DIM. RING BEAM 100X250MM²</t>
  </si>
  <si>
    <t>STUCCO WORKS</t>
  </si>
  <si>
    <t xml:space="preserve">PLANED BASRALOCUS WOOD </t>
  </si>
  <si>
    <t>WOODEN ROOF CONSTRUCTION GARAGE INCLUDING WOODEN COLUMNS 4"X4"</t>
  </si>
  <si>
    <t>3.6M</t>
  </si>
  <si>
    <t>REINFORCED CONCRETE FLOOR NEW TOILET AREA AND DOORFRAME OPENINGS C20/25</t>
  </si>
  <si>
    <t>H= 100MM TOILET FLOOR
H= 400MM, 300X300MM² DOORFRAME OPENINGS</t>
  </si>
  <si>
    <t>ELECTRICAL INSTALLATIONS</t>
  </si>
  <si>
    <t>FLOOR  FINISHING</t>
  </si>
  <si>
    <t>15 WOODEN DOORS INNER DIM. 800x2100MM</t>
  </si>
  <si>
    <t>INSTALLATION OF DOORS D1 WITH WOODEN FRAME</t>
  </si>
  <si>
    <t>3 WOODEN DOORS INNER DIM. 800x2100MM</t>
  </si>
  <si>
    <t>INSTALLATION OF DOOR D2 WITH WOODEN FRAME</t>
  </si>
  <si>
    <t>INSTALLATION OF DOORS D1 WITH STEEL FRAME</t>
  </si>
  <si>
    <t>GLASS SAFETY SHUTTER WINDOWS WITH RVS SAFETY GRILL BARS</t>
  </si>
  <si>
    <t>PREFAB DRAINAGE PITS  INCLUDING CONCRETE COVER</t>
  </si>
  <si>
    <t>DIM. 600X600MM²</t>
  </si>
  <si>
    <t xml:space="preserve">PREFAB SEPTICTANK CIRKEL </t>
  </si>
  <si>
    <t>DIAMETER 1000MM</t>
  </si>
  <si>
    <t>FOBY 5KG FOR 16M2
KIMBAND W=15CM PER 12M</t>
  </si>
  <si>
    <t>DULUX ROOFGUARD ROOF PAINT 20 L FOR 8M²/L</t>
  </si>
  <si>
    <t>BUBBLE FOIL ISOLATION</t>
  </si>
  <si>
    <t>ISOLATION 30X1.2M</t>
  </si>
  <si>
    <t>ELECTRICAL INSTALLATIONS INCLUDING AIRCONDITIONING</t>
  </si>
  <si>
    <t>DIM. 850X2125MM</t>
  </si>
  <si>
    <t>AC FOR 6 HOURS DURING DAYTIME</t>
  </si>
  <si>
    <t>: 11 DECEMBER  2024</t>
  </si>
  <si>
    <t>ENGINEERS ESTIMATE MTEC SNESIKONDRE</t>
  </si>
  <si>
    <t>TOTAL ENGINEERS ESTIMATE</t>
  </si>
  <si>
    <t>TOTAL ELECTRICAL ESTIMATE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</si>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</sst>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6" formatCode="&quot;$&quot;#,##0_);[Red]\(&quot;$&quot;#,##0\)"/>
    <numFmt numFmtId="44" formatCode="_(&quot;$&quot;* #,##0.00_);_(&quot;$&quot;* \(#,##0.00\);_(&quot;$&quot;* &quot;-&quot;??_);_(@_)"/>
    <numFmt numFmtId="164" formatCode="_([$$-409]* #,##0.00_);_([$$-409]* \(#,##0.00\);_([$$-409]* &quot;-&quot;??_);_(@_)"/>
    <numFmt numFmtId="165" formatCode="_([$SRD]\ * #,##0.00_);_([$SRD]\ * \(#,##0.00\);_([$SRD]\ * &quot;-&quot;??_);_(@_)"/>
    <numFmt numFmtId="166" formatCode="[$SRD]\ #,##0.00"/>
    <numFmt numFmtId="167" formatCode="_([$€-2]\ * #,##0.00_);_([$€-2]\ * \(#,##0.00\);_([$€-2]\ * &quot;-&quot;??_);_(@_)"/>
    <numFmt numFmtId="168" formatCode="\ 0;\-0;;@"/>
    <numFmt numFmtId="169" formatCode="0;0;;@"/>
    <numFmt numFmtId="170" formatCode="\ 0.000;\-0.000;;@"/>
    <numFmt numFmtId="171" formatCode="0.00;0.00;;@"/>
    <numFmt numFmtId="172" formatCode="&quot;$&quot;#,##0.00"/>
    <numFmt numFmtId="173" formatCode="&quot;$&quot;#,##0"/>
  </numFmts>
  <fonts count="47">
    <font>
      <sz val="11"/>
      <color theme="1"/>
      <name val="Calibri"/>
      <family val="2"/>
      <scheme val="minor"/>
    </font>
    <font>
      <sz val="11"/>
      <color theme="1"/>
      <name val="Play"/>
      <family val="2"/>
    </font>
    <font>
      <b/>
      <sz val="18"/>
      <color theme="1"/>
      <name val="Play"/>
      <family val="2"/>
    </font>
    <font>
      <sz val="11"/>
      <color theme="1"/>
      <name val="Calibri"/>
      <family val="2"/>
      <scheme val="minor"/>
    </font>
    <font>
      <b/>
      <sz val="11"/>
      <color theme="1"/>
      <name val="Play"/>
      <family val="2"/>
    </font>
    <font>
      <b/>
      <sz val="10"/>
      <color theme="1"/>
      <name val="Play"/>
      <family val="2"/>
    </font>
    <font>
      <sz val="10"/>
      <color theme="1"/>
      <name val="Play"/>
      <family val="2"/>
    </font>
    <font>
      <sz val="10"/>
      <name val="Play"/>
      <family val="2"/>
    </font>
    <font>
      <b/>
      <u val="singleAccounting"/>
      <sz val="10"/>
      <color theme="1"/>
      <name val="Play"/>
      <family val="2"/>
    </font>
    <font>
      <b/>
      <sz val="16"/>
      <color theme="1"/>
      <name val="Play"/>
      <family val="2"/>
    </font>
    <font>
      <vertAlign val="superscript"/>
      <sz val="10"/>
      <color theme="1"/>
      <name val="Play"/>
    </font>
    <font>
      <sz val="11"/>
      <color theme="1"/>
      <name val="Gadugi"/>
      <family val="2"/>
    </font>
    <font>
      <b/>
      <sz val="11"/>
      <color theme="1"/>
      <name val="Gadugi"/>
      <family val="2"/>
    </font>
    <font>
      <sz val="11"/>
      <name val="Gadugi"/>
      <family val="2"/>
    </font>
    <font>
      <sz val="8"/>
      <name val="Calibri"/>
      <family val="2"/>
      <scheme val="minor"/>
    </font>
    <font>
      <sz val="11"/>
      <color rgb="FFFF0000"/>
      <name val="Gadugi"/>
      <family val="2"/>
    </font>
    <font>
      <b/>
      <sz val="10"/>
      <color theme="1"/>
      <name val="Gadugi"/>
      <family val="2"/>
    </font>
    <font>
      <sz val="9"/>
      <color theme="1"/>
      <name val="Gadugi"/>
      <family val="2"/>
    </font>
    <font>
      <b/>
      <sz val="9"/>
      <color theme="1"/>
      <name val="Gadugi"/>
      <family val="2"/>
    </font>
    <font>
      <i/>
      <sz val="9"/>
      <color theme="1"/>
      <name val="Gadugi"/>
      <family val="2"/>
    </font>
    <font>
      <sz val="9"/>
      <name val="Gadugi"/>
      <family val="2"/>
    </font>
    <font>
      <i/>
      <sz val="9"/>
      <name val="Gadugi"/>
      <family val="2"/>
    </font>
    <font>
      <sz val="9"/>
      <color rgb="FFFF0000"/>
      <name val="Gadugi"/>
      <family val="2"/>
    </font>
    <font>
      <sz val="9"/>
      <color rgb="FFFC2424"/>
      <name val="Gadugi"/>
      <family val="2"/>
    </font>
    <font>
      <b/>
      <i/>
      <sz val="9"/>
      <color theme="1"/>
      <name val="Gadugi"/>
      <family val="2"/>
    </font>
    <font>
      <sz val="9"/>
      <color theme="1"/>
      <name val="Play"/>
      <family val="2"/>
    </font>
    <font>
      <sz val="9"/>
      <color theme="1"/>
      <name val="Calibri"/>
      <family val="2"/>
      <scheme val="minor"/>
    </font>
    <font>
      <b/>
      <i/>
      <sz val="9"/>
      <name val="Gadugi"/>
      <family val="2"/>
    </font>
    <font>
      <b/>
      <sz val="14"/>
      <color theme="1"/>
      <name val="Gadugi"/>
      <family val="2"/>
    </font>
    <font>
      <sz val="14"/>
      <color theme="1"/>
      <name val="Gadugi"/>
      <family val="2"/>
    </font>
    <font>
      <b/>
      <u val="singleAccounting"/>
      <sz val="9"/>
      <color theme="1"/>
      <name val="Gadugi"/>
      <family val="2"/>
    </font>
    <font>
      <sz val="9"/>
      <color rgb="FFC00000"/>
      <name val="Gadugi"/>
      <family val="2"/>
    </font>
    <font>
      <vertAlign val="superscript"/>
      <sz val="9"/>
      <color theme="1"/>
      <name val="Gadugi"/>
      <family val="2"/>
    </font>
    <font>
      <vertAlign val="superscript"/>
      <sz val="9"/>
      <name val="Gadugi"/>
      <family val="2"/>
    </font>
    <font>
      <b/>
      <i/>
      <sz val="10"/>
      <color theme="1"/>
      <name val="Gadugi"/>
      <family val="2"/>
    </font>
    <font>
      <i/>
      <sz val="9"/>
      <color theme="1"/>
      <name val="Calibri"/>
      <family val="2"/>
    </font>
    <font>
      <i/>
      <sz val="10.35"/>
      <color theme="1"/>
      <name val="Gadugi"/>
      <family val="2"/>
    </font>
    <font>
      <i/>
      <sz val="9"/>
      <color theme="1"/>
      <name val="Play"/>
      <family val="2"/>
    </font>
    <font>
      <i/>
      <sz val="11"/>
      <color theme="1"/>
      <name val="Play"/>
      <family val="2"/>
    </font>
    <font>
      <sz val="9"/>
      <color theme="1"/>
      <name val="Aptos Narrow"/>
      <family val="2"/>
    </font>
    <font>
      <sz val="9"/>
      <color theme="1"/>
      <name val="Calibri"/>
      <family val="2"/>
    </font>
    <font>
      <sz val="9"/>
      <color rgb="FF00B0F0"/>
      <name val="Gadugi"/>
      <family val="2"/>
    </font>
    <font>
      <sz val="10"/>
      <color theme="1"/>
      <name val="Gadugi"/>
      <family val="2"/>
    </font>
    <font>
      <b/>
      <sz val="9"/>
      <color rgb="FFFF0000"/>
      <name val="Gadugi"/>
      <family val="2"/>
    </font>
    <font>
      <sz val="9"/>
      <name val="Aptos Narrow"/>
      <family val="2"/>
    </font>
    <font>
      <sz val="9"/>
      <name val="Calibri"/>
      <family val="2"/>
    </font>
    <font>
      <b/>
      <sz val="9"/>
      <name val="Gadugi"/>
      <family val="2"/>
    </font>
  </fonts>
  <fills count="11">
    <fill>
      <patternFill patternType="none"/>
    </fill>
    <fill>
      <patternFill patternType="gray125"/>
    </fill>
    <fill>
      <patternFill patternType="solid">
        <fgColor rgb="FFFFFF00"/>
        <bgColor indexed="64"/>
      </patternFill>
    </fill>
    <fill>
      <patternFill patternType="solid">
        <fgColor rgb="FFFFCC00"/>
        <bgColor indexed="64"/>
      </patternFill>
    </fill>
    <fill>
      <patternFill patternType="solid">
        <fgColor rgb="FFFC2424"/>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DE75"/>
        <bgColor indexed="64"/>
      </patternFill>
    </fill>
    <fill>
      <patternFill patternType="solid">
        <fgColor rgb="FF92D050"/>
        <bgColor indexed="64"/>
      </patternFill>
    </fill>
    <fill>
      <patternFill patternType="solid">
        <fgColor rgb="FFFF0000"/>
        <bgColor indexed="64"/>
      </patternFill>
    </fill>
  </fills>
  <borders count="3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bottom style="hair">
        <color indexed="64"/>
      </bottom>
      <diagonal/>
    </border>
    <border>
      <left/>
      <right/>
      <top/>
      <bottom style="medium">
        <color indexed="64"/>
      </bottom>
      <diagonal/>
    </border>
    <border>
      <left style="medium">
        <color indexed="64"/>
      </left>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hair">
        <color indexed="64"/>
      </bottom>
      <diagonal/>
    </border>
    <border>
      <left style="medium">
        <color indexed="64"/>
      </left>
      <right style="medium">
        <color indexed="64"/>
      </right>
      <top/>
      <bottom/>
      <diagonal/>
    </border>
    <border>
      <left/>
      <right/>
      <top style="hair">
        <color indexed="64"/>
      </top>
      <bottom style="medium">
        <color indexed="64"/>
      </bottom>
      <diagonal/>
    </border>
    <border>
      <left style="medium">
        <color indexed="64"/>
      </left>
      <right style="medium">
        <color indexed="64"/>
      </right>
      <top style="medium">
        <color indexed="64"/>
      </top>
      <bottom/>
      <diagonal/>
    </border>
    <border>
      <left/>
      <right/>
      <top style="hair">
        <color indexed="64"/>
      </top>
      <bottom/>
      <diagonal/>
    </border>
    <border>
      <left style="medium">
        <color indexed="64"/>
      </left>
      <right style="medium">
        <color indexed="64"/>
      </right>
      <top/>
      <bottom style="medium">
        <color indexed="64"/>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bottom style="medium">
        <color indexed="64"/>
      </bottom>
      <diagonal/>
    </border>
    <border>
      <left style="medium">
        <color indexed="64"/>
      </left>
      <right style="thin">
        <color indexed="64"/>
      </right>
      <top style="hair">
        <color indexed="64"/>
      </top>
      <bottom style="hair">
        <color indexed="64"/>
      </bottom>
      <diagonal/>
    </border>
  </borders>
  <cellStyleXfs count="2">
    <xf numFmtId="0" fontId="0" fillId="0" borderId="0"/>
    <xf numFmtId="44" fontId="3" fillId="0" borderId="0" applyFont="0" applyFill="0" applyBorder="0" applyAlignment="0" applyProtection="0"/>
  </cellStyleXfs>
  <cellXfs count="1285">
    <xf numFmtId="0" fontId="0" fillId="0" borderId="0" xfId="0"/>
    <xf numFmtId="0" fontId="1" fillId="0" borderId="0" xfId="0" applyFont="1"/>
    <xf numFmtId="0" fontId="1" fillId="0" borderId="6" xfId="0" applyFont="1" applyBorder="1"/>
    <xf numFmtId="0" fontId="1" fillId="0" borderId="22" xfId="0" applyFont="1" applyBorder="1"/>
    <xf numFmtId="0" fontId="1" fillId="0" borderId="20" xfId="0" applyFont="1" applyBorder="1"/>
    <xf numFmtId="0" fontId="5" fillId="0" borderId="19" xfId="0" applyFont="1" applyBorder="1" applyAlignment="1">
      <alignment horizontal="center" vertical="center"/>
    </xf>
    <xf numFmtId="0" fontId="5" fillId="0" borderId="22" xfId="0" applyFont="1" applyBorder="1" applyAlignment="1">
      <alignment horizontal="center" vertical="center"/>
    </xf>
    <xf numFmtId="0" fontId="5" fillId="0" borderId="26" xfId="0" applyFont="1" applyBorder="1" applyAlignment="1">
      <alignment horizontal="center" vertical="center"/>
    </xf>
    <xf numFmtId="0" fontId="5" fillId="0" borderId="20" xfId="0" applyFont="1" applyBorder="1" applyAlignment="1">
      <alignment horizontal="center" vertical="center"/>
    </xf>
    <xf numFmtId="44" fontId="5" fillId="2" borderId="4" xfId="0" applyNumberFormat="1" applyFont="1" applyFill="1" applyBorder="1"/>
    <xf numFmtId="0" fontId="6" fillId="0" borderId="15" xfId="0" applyFont="1" applyBorder="1"/>
    <xf numFmtId="15" fontId="6" fillId="0" borderId="15" xfId="0" applyNumberFormat="1" applyFont="1" applyBorder="1"/>
    <xf numFmtId="44" fontId="6" fillId="0" borderId="15" xfId="1" applyFont="1" applyFill="1" applyBorder="1" applyAlignment="1">
      <alignment horizontal="center"/>
    </xf>
    <xf numFmtId="44" fontId="6" fillId="0" borderId="16" xfId="1" applyFont="1" applyFill="1" applyBorder="1"/>
    <xf numFmtId="44" fontId="6" fillId="0" borderId="24" xfId="1" applyFont="1" applyFill="1" applyBorder="1" applyAlignment="1">
      <alignment horizontal="center"/>
    </xf>
    <xf numFmtId="0" fontId="6" fillId="0" borderId="11" xfId="0" applyFont="1" applyBorder="1"/>
    <xf numFmtId="44" fontId="6" fillId="0" borderId="11" xfId="1" applyFont="1" applyFill="1" applyBorder="1" applyAlignment="1">
      <alignment horizontal="center"/>
    </xf>
    <xf numFmtId="44" fontId="6" fillId="0" borderId="13" xfId="1" applyFont="1" applyFill="1" applyBorder="1"/>
    <xf numFmtId="15" fontId="6" fillId="0" borderId="7" xfId="0" applyNumberFormat="1" applyFont="1" applyBorder="1"/>
    <xf numFmtId="0" fontId="6" fillId="0" borderId="17" xfId="0" applyFont="1" applyBorder="1"/>
    <xf numFmtId="0" fontId="5" fillId="0" borderId="17" xfId="0" applyFont="1" applyBorder="1" applyAlignment="1">
      <alignment horizontal="right" vertical="center"/>
    </xf>
    <xf numFmtId="44" fontId="8" fillId="0" borderId="28" xfId="1" applyFont="1" applyBorder="1" applyAlignment="1">
      <alignment horizontal="right" vertical="center"/>
    </xf>
    <xf numFmtId="0" fontId="4" fillId="3" borderId="1"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4" xfId="0" applyFont="1" applyFill="1" applyBorder="1" applyAlignment="1">
      <alignment horizontal="center" vertical="center"/>
    </xf>
    <xf numFmtId="44" fontId="6" fillId="0" borderId="11" xfId="1" applyFont="1" applyFill="1" applyBorder="1"/>
    <xf numFmtId="0" fontId="6" fillId="0" borderId="28" xfId="0" applyFont="1" applyBorder="1" applyAlignment="1">
      <alignment horizontal="left"/>
    </xf>
    <xf numFmtId="0" fontId="1" fillId="0" borderId="25" xfId="0" applyFont="1" applyBorder="1"/>
    <xf numFmtId="0" fontId="1" fillId="0" borderId="11" xfId="0" applyFont="1" applyBorder="1"/>
    <xf numFmtId="2" fontId="5" fillId="2" borderId="2" xfId="0" applyNumberFormat="1" applyFont="1" applyFill="1" applyBorder="1"/>
    <xf numFmtId="2" fontId="6" fillId="0" borderId="14" xfId="0" applyNumberFormat="1" applyFont="1" applyBorder="1"/>
    <xf numFmtId="2" fontId="6" fillId="0" borderId="5" xfId="0" applyNumberFormat="1" applyFont="1" applyBorder="1"/>
    <xf numFmtId="2" fontId="6" fillId="0" borderId="11" xfId="0" applyNumberFormat="1" applyFont="1" applyBorder="1"/>
    <xf numFmtId="2" fontId="7" fillId="0" borderId="11" xfId="0" applyNumberFormat="1" applyFont="1" applyBorder="1"/>
    <xf numFmtId="0" fontId="1" fillId="0" borderId="19" xfId="0" applyFont="1" applyBorder="1"/>
    <xf numFmtId="0" fontId="1" fillId="0" borderId="5" xfId="0" applyFont="1" applyBorder="1"/>
    <xf numFmtId="0" fontId="6" fillId="0" borderId="21" xfId="0" applyFont="1" applyBorder="1"/>
    <xf numFmtId="2" fontId="6" fillId="0" borderId="15" xfId="0" applyNumberFormat="1" applyFont="1" applyBorder="1" applyAlignment="1">
      <alignment horizontal="right"/>
    </xf>
    <xf numFmtId="0" fontId="1" fillId="0" borderId="21" xfId="0" applyFont="1" applyBorder="1"/>
    <xf numFmtId="0" fontId="1" fillId="0" borderId="17" xfId="0" applyFont="1" applyBorder="1"/>
    <xf numFmtId="0" fontId="1" fillId="0" borderId="35" xfId="0" applyFont="1" applyBorder="1"/>
    <xf numFmtId="0" fontId="6" fillId="0" borderId="14" xfId="0" applyFont="1" applyBorder="1" applyAlignment="1">
      <alignment horizontal="left"/>
    </xf>
    <xf numFmtId="0" fontId="6" fillId="0" borderId="23" xfId="0" applyFont="1" applyBorder="1" applyAlignment="1">
      <alignment horizontal="left"/>
    </xf>
    <xf numFmtId="0" fontId="6" fillId="0" borderId="9" xfId="0" applyFont="1" applyBorder="1" applyAlignment="1">
      <alignment horizontal="left"/>
    </xf>
    <xf numFmtId="0" fontId="6" fillId="0" borderId="8" xfId="0" applyFont="1" applyBorder="1" applyAlignment="1">
      <alignment horizontal="left"/>
    </xf>
    <xf numFmtId="0" fontId="6" fillId="0" borderId="27" xfId="0" applyFont="1" applyBorder="1" applyAlignment="1">
      <alignment horizontal="left"/>
    </xf>
    <xf numFmtId="0" fontId="6" fillId="0" borderId="34" xfId="0" applyFont="1" applyBorder="1" applyAlignment="1">
      <alignment horizontal="right"/>
    </xf>
    <xf numFmtId="0" fontId="6" fillId="0" borderId="15" xfId="0" applyFont="1" applyBorder="1" applyAlignment="1">
      <alignment horizontal="right"/>
    </xf>
    <xf numFmtId="0" fontId="1" fillId="0" borderId="32" xfId="0" applyFont="1" applyBorder="1" applyAlignment="1">
      <alignment horizontal="right"/>
    </xf>
    <xf numFmtId="0" fontId="1" fillId="0" borderId="8" xfId="0" applyFont="1" applyBorder="1" applyAlignment="1">
      <alignment horizontal="right"/>
    </xf>
    <xf numFmtId="0" fontId="1" fillId="0" borderId="27" xfId="0" applyFont="1" applyBorder="1" applyAlignment="1">
      <alignment horizontal="right"/>
    </xf>
    <xf numFmtId="0" fontId="1" fillId="0" borderId="0" xfId="0" applyFont="1" applyAlignment="1">
      <alignment horizontal="right"/>
    </xf>
    <xf numFmtId="0" fontId="1" fillId="0" borderId="7" xfId="0" applyFont="1" applyBorder="1" applyAlignment="1">
      <alignment horizontal="right"/>
    </xf>
    <xf numFmtId="0" fontId="1" fillId="0" borderId="12" xfId="0" applyFont="1" applyBorder="1" applyAlignment="1">
      <alignment horizontal="right"/>
    </xf>
    <xf numFmtId="164" fontId="6" fillId="0" borderId="15" xfId="1" applyNumberFormat="1" applyFont="1" applyFill="1" applyBorder="1" applyAlignment="1">
      <alignment horizontal="center"/>
    </xf>
    <xf numFmtId="0" fontId="6" fillId="0" borderId="18" xfId="0" applyFont="1" applyBorder="1" applyAlignment="1">
      <alignment horizontal="left"/>
    </xf>
    <xf numFmtId="0" fontId="6" fillId="0" borderId="11" xfId="0" applyFont="1" applyBorder="1" applyAlignment="1">
      <alignment horizontal="left"/>
    </xf>
    <xf numFmtId="15" fontId="6" fillId="0" borderId="11" xfId="0" applyNumberFormat="1" applyFont="1" applyBorder="1"/>
    <xf numFmtId="2" fontId="6" fillId="0" borderId="7" xfId="0" applyNumberFormat="1" applyFont="1" applyBorder="1"/>
    <xf numFmtId="0" fontId="6" fillId="0" borderId="7" xfId="0" applyFont="1" applyBorder="1" applyAlignment="1">
      <alignment horizontal="right"/>
    </xf>
    <xf numFmtId="15" fontId="6" fillId="0" borderId="24" xfId="0" applyNumberFormat="1" applyFont="1" applyBorder="1"/>
    <xf numFmtId="2" fontId="6" fillId="0" borderId="10" xfId="0" applyNumberFormat="1" applyFont="1" applyBorder="1"/>
    <xf numFmtId="2" fontId="6" fillId="0" borderId="34" xfId="0" applyNumberFormat="1" applyFont="1" applyBorder="1" applyAlignment="1">
      <alignment horizontal="right"/>
    </xf>
    <xf numFmtId="2" fontId="6" fillId="0" borderId="9" xfId="0" applyNumberFormat="1" applyFont="1" applyBorder="1"/>
    <xf numFmtId="0" fontId="6" fillId="0" borderId="36" xfId="0" applyFont="1" applyBorder="1" applyAlignment="1">
      <alignment horizontal="left"/>
    </xf>
    <xf numFmtId="0" fontId="6" fillId="0" borderId="29" xfId="0" applyFont="1" applyBorder="1" applyAlignment="1">
      <alignment horizontal="left"/>
    </xf>
    <xf numFmtId="0" fontId="6" fillId="0" borderId="30" xfId="0" applyFont="1" applyBorder="1" applyAlignment="1">
      <alignment horizontal="right"/>
    </xf>
    <xf numFmtId="15" fontId="6" fillId="0" borderId="30" xfId="0" applyNumberFormat="1" applyFont="1" applyBorder="1"/>
    <xf numFmtId="0" fontId="6" fillId="0" borderId="13" xfId="0" applyFont="1" applyBorder="1"/>
    <xf numFmtId="0" fontId="6" fillId="0" borderId="26" xfId="0" applyFont="1" applyBorder="1" applyAlignment="1">
      <alignment horizontal="right"/>
    </xf>
    <xf numFmtId="2" fontId="6" fillId="0" borderId="7" xfId="0" applyNumberFormat="1" applyFont="1" applyBorder="1" applyAlignment="1">
      <alignment horizontal="right"/>
    </xf>
    <xf numFmtId="0" fontId="6" fillId="0" borderId="28" xfId="0" applyFont="1" applyBorder="1"/>
    <xf numFmtId="44" fontId="1" fillId="0" borderId="0" xfId="1" applyFont="1"/>
    <xf numFmtId="44" fontId="1" fillId="0" borderId="20" xfId="1" applyFont="1" applyBorder="1"/>
    <xf numFmtId="44" fontId="1" fillId="0" borderId="6" xfId="1" applyFont="1" applyBorder="1"/>
    <xf numFmtId="44" fontId="1" fillId="0" borderId="22" xfId="1" applyFont="1" applyBorder="1"/>
    <xf numFmtId="0" fontId="11" fillId="0" borderId="0" xfId="0" applyFont="1"/>
    <xf numFmtId="0" fontId="12" fillId="3" borderId="1" xfId="0" applyFont="1" applyFill="1" applyBorder="1" applyAlignment="1">
      <alignment horizontal="center" vertical="center"/>
    </xf>
    <xf numFmtId="0" fontId="12" fillId="3" borderId="3" xfId="0" applyFont="1" applyFill="1" applyBorder="1" applyAlignment="1">
      <alignment horizontal="center" vertical="center"/>
    </xf>
    <xf numFmtId="44" fontId="12" fillId="3" borderId="1" xfId="1" applyFont="1" applyFill="1" applyBorder="1" applyAlignment="1">
      <alignment horizontal="center" vertical="center" wrapText="1"/>
    </xf>
    <xf numFmtId="0" fontId="12" fillId="0" borderId="19" xfId="0" applyFont="1" applyBorder="1" applyAlignment="1">
      <alignment horizontal="center" vertical="center"/>
    </xf>
    <xf numFmtId="0" fontId="12" fillId="0" borderId="22" xfId="0" applyFont="1" applyBorder="1" applyAlignment="1">
      <alignment horizontal="center" vertical="center"/>
    </xf>
    <xf numFmtId="0" fontId="12" fillId="0" borderId="26" xfId="0" applyFont="1" applyBorder="1" applyAlignment="1">
      <alignment horizontal="center" vertical="center"/>
    </xf>
    <xf numFmtId="44" fontId="12" fillId="0" borderId="26" xfId="1" applyFont="1" applyBorder="1" applyAlignment="1">
      <alignment horizontal="center" vertical="center"/>
    </xf>
    <xf numFmtId="6" fontId="11" fillId="0" borderId="0" xfId="0" applyNumberFormat="1" applyFont="1"/>
    <xf numFmtId="44" fontId="1" fillId="0" borderId="0" xfId="1" applyFont="1" applyFill="1" applyBorder="1"/>
    <xf numFmtId="0" fontId="12" fillId="3" borderId="2" xfId="0" applyFont="1" applyFill="1" applyBorder="1" applyAlignment="1">
      <alignment vertical="center"/>
    </xf>
    <xf numFmtId="44" fontId="12" fillId="3" borderId="1" xfId="1" applyFont="1" applyFill="1" applyBorder="1" applyAlignment="1">
      <alignment horizontal="center" vertical="center"/>
    </xf>
    <xf numFmtId="44" fontId="12" fillId="0" borderId="1" xfId="1" applyFont="1" applyBorder="1" applyAlignment="1">
      <alignment horizontal="center" vertical="center"/>
    </xf>
    <xf numFmtId="44" fontId="11" fillId="0" borderId="35" xfId="1" applyFont="1" applyFill="1" applyBorder="1" applyAlignment="1">
      <alignment horizontal="left" vertical="center"/>
    </xf>
    <xf numFmtId="44" fontId="11" fillId="0" borderId="28" xfId="1" applyFont="1" applyFill="1" applyBorder="1" applyAlignment="1">
      <alignment horizontal="left" vertical="center"/>
    </xf>
    <xf numFmtId="0" fontId="12" fillId="0" borderId="0" xfId="0" applyFont="1" applyAlignment="1">
      <alignment horizontal="center" vertical="center"/>
    </xf>
    <xf numFmtId="166" fontId="11" fillId="0" borderId="6" xfId="0" applyNumberFormat="1" applyFont="1" applyBorder="1" applyAlignment="1">
      <alignment vertical="center"/>
    </xf>
    <xf numFmtId="166" fontId="11" fillId="0" borderId="7" xfId="0" applyNumberFormat="1" applyFont="1" applyBorder="1" applyAlignment="1">
      <alignment vertical="center"/>
    </xf>
    <xf numFmtId="44" fontId="11" fillId="0" borderId="6" xfId="1" applyFont="1" applyFill="1" applyBorder="1" applyAlignment="1">
      <alignment horizontal="left" vertical="center"/>
    </xf>
    <xf numFmtId="0" fontId="11" fillId="0" borderId="17" xfId="0" applyFont="1" applyBorder="1"/>
    <xf numFmtId="0" fontId="12" fillId="2" borderId="2" xfId="0" applyFont="1" applyFill="1" applyBorder="1" applyAlignment="1">
      <alignment vertical="center"/>
    </xf>
    <xf numFmtId="0" fontId="12" fillId="2" borderId="3" xfId="0" applyFont="1" applyFill="1" applyBorder="1" applyAlignment="1">
      <alignment vertical="center"/>
    </xf>
    <xf numFmtId="0" fontId="12" fillId="2" borderId="4" xfId="0" applyFont="1" applyFill="1" applyBorder="1" applyAlignment="1">
      <alignment vertical="center"/>
    </xf>
    <xf numFmtId="0" fontId="1" fillId="0" borderId="28" xfId="0" applyFont="1" applyBorder="1"/>
    <xf numFmtId="0" fontId="11" fillId="0" borderId="5" xfId="0" applyFont="1" applyBorder="1"/>
    <xf numFmtId="44" fontId="11" fillId="0" borderId="31" xfId="1" applyFont="1" applyFill="1" applyBorder="1" applyAlignment="1">
      <alignment horizontal="left" vertical="center"/>
    </xf>
    <xf numFmtId="44" fontId="11" fillId="0" borderId="34" xfId="1" applyFont="1" applyFill="1" applyBorder="1"/>
    <xf numFmtId="44" fontId="11" fillId="0" borderId="7" xfId="1" applyFont="1" applyFill="1" applyBorder="1"/>
    <xf numFmtId="2" fontId="12" fillId="2" borderId="28" xfId="0" applyNumberFormat="1" applyFont="1" applyFill="1" applyBorder="1" applyAlignment="1">
      <alignment horizontal="left" vertical="center" wrapText="1"/>
    </xf>
    <xf numFmtId="0" fontId="11" fillId="0" borderId="34" xfId="0" applyFont="1" applyBorder="1" applyAlignment="1">
      <alignment horizontal="left" vertical="center" wrapText="1"/>
    </xf>
    <xf numFmtId="0" fontId="11" fillId="0" borderId="34" xfId="0" applyFont="1" applyBorder="1" applyAlignment="1">
      <alignment horizontal="left" vertical="center"/>
    </xf>
    <xf numFmtId="165" fontId="11" fillId="0" borderId="34" xfId="0" applyNumberFormat="1" applyFont="1" applyBorder="1" applyAlignment="1">
      <alignment horizontal="left" vertical="center"/>
    </xf>
    <xf numFmtId="44" fontId="11" fillId="0" borderId="31" xfId="1" applyFont="1" applyBorder="1" applyAlignment="1">
      <alignment horizontal="left" vertical="center"/>
    </xf>
    <xf numFmtId="0" fontId="11" fillId="0" borderId="5" xfId="0" applyFont="1" applyBorder="1" applyAlignment="1">
      <alignment horizontal="left" vertical="center" wrapText="1"/>
    </xf>
    <xf numFmtId="0" fontId="11" fillId="0" borderId="21" xfId="0" applyFont="1" applyBorder="1" applyAlignment="1">
      <alignment horizontal="left" vertical="center"/>
    </xf>
    <xf numFmtId="0" fontId="11" fillId="0" borderId="0" xfId="0" applyFont="1" applyAlignment="1">
      <alignment horizontal="left" vertical="center"/>
    </xf>
    <xf numFmtId="0" fontId="11" fillId="0" borderId="28" xfId="0" applyFont="1" applyBorder="1" applyAlignment="1">
      <alignment horizontal="left" vertical="center" wrapText="1"/>
    </xf>
    <xf numFmtId="165" fontId="11" fillId="0" borderId="0" xfId="0" applyNumberFormat="1" applyFont="1" applyAlignment="1">
      <alignment horizontal="left" vertical="center"/>
    </xf>
    <xf numFmtId="165" fontId="11" fillId="0" borderId="28" xfId="0" applyNumberFormat="1" applyFont="1" applyBorder="1" applyAlignment="1">
      <alignment horizontal="left" vertical="center"/>
    </xf>
    <xf numFmtId="15" fontId="11" fillId="0" borderId="26" xfId="0" applyNumberFormat="1" applyFont="1" applyBorder="1" applyAlignment="1">
      <alignment horizontal="left" vertical="center"/>
    </xf>
    <xf numFmtId="15" fontId="11" fillId="0" borderId="7" xfId="0" applyNumberFormat="1" applyFont="1" applyBorder="1" applyAlignment="1">
      <alignment horizontal="left" vertical="center"/>
    </xf>
    <xf numFmtId="15" fontId="11" fillId="0" borderId="15" xfId="0" applyNumberFormat="1" applyFont="1" applyBorder="1" applyAlignment="1">
      <alignment horizontal="left" vertical="center"/>
    </xf>
    <xf numFmtId="0" fontId="11" fillId="0" borderId="28" xfId="0" applyFont="1" applyBorder="1" applyAlignment="1">
      <alignment horizontal="left" vertical="center"/>
    </xf>
    <xf numFmtId="2" fontId="11" fillId="0" borderId="33" xfId="0" applyNumberFormat="1" applyFont="1" applyBorder="1" applyAlignment="1">
      <alignment horizontal="left" vertical="center"/>
    </xf>
    <xf numFmtId="2" fontId="11" fillId="0" borderId="5" xfId="0" applyNumberFormat="1" applyFont="1" applyBorder="1" applyAlignment="1">
      <alignment horizontal="left" vertical="center"/>
    </xf>
    <xf numFmtId="2" fontId="12" fillId="2" borderId="1" xfId="0" applyNumberFormat="1" applyFont="1" applyFill="1" applyBorder="1" applyAlignment="1">
      <alignment horizontal="left" vertical="center"/>
    </xf>
    <xf numFmtId="0" fontId="11" fillId="0" borderId="32" xfId="0" applyFont="1" applyBorder="1" applyAlignment="1">
      <alignment horizontal="left" vertical="center"/>
    </xf>
    <xf numFmtId="1" fontId="11" fillId="0" borderId="32" xfId="0" applyNumberFormat="1" applyFont="1" applyBorder="1" applyAlignment="1">
      <alignment horizontal="left" vertical="center"/>
    </xf>
    <xf numFmtId="15" fontId="11" fillId="0" borderId="34" xfId="0" applyNumberFormat="1" applyFont="1" applyBorder="1" applyAlignment="1">
      <alignment horizontal="left" vertical="center"/>
    </xf>
    <xf numFmtId="167" fontId="11" fillId="0" borderId="32" xfId="1" applyNumberFormat="1" applyFont="1" applyFill="1" applyBorder="1" applyAlignment="1">
      <alignment horizontal="left" vertical="center"/>
    </xf>
    <xf numFmtId="44" fontId="11" fillId="0" borderId="34" xfId="1" applyFont="1" applyFill="1" applyBorder="1" applyAlignment="1">
      <alignment horizontal="left" vertical="center"/>
    </xf>
    <xf numFmtId="44" fontId="11" fillId="0" borderId="26" xfId="1" applyFont="1" applyFill="1" applyBorder="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left" vertical="center" wrapText="1"/>
    </xf>
    <xf numFmtId="0" fontId="11" fillId="0" borderId="8" xfId="0" applyFont="1" applyBorder="1" applyAlignment="1">
      <alignment horizontal="left" vertical="center"/>
    </xf>
    <xf numFmtId="1" fontId="11" fillId="0" borderId="8" xfId="0" applyNumberFormat="1" applyFont="1" applyBorder="1" applyAlignment="1">
      <alignment horizontal="left" vertical="center"/>
    </xf>
    <xf numFmtId="167" fontId="11" fillId="0" borderId="8" xfId="1" applyNumberFormat="1" applyFont="1" applyFill="1" applyBorder="1" applyAlignment="1">
      <alignment horizontal="left" vertical="center"/>
    </xf>
    <xf numFmtId="44" fontId="11" fillId="0" borderId="7" xfId="1" applyFont="1" applyFill="1" applyBorder="1" applyAlignment="1">
      <alignment horizontal="left" vertical="center"/>
    </xf>
    <xf numFmtId="44" fontId="11" fillId="0" borderId="12" xfId="1" applyFont="1" applyFill="1" applyBorder="1" applyAlignment="1">
      <alignment horizontal="left" vertical="center"/>
    </xf>
    <xf numFmtId="0" fontId="11" fillId="0" borderId="24" xfId="0" applyFont="1" applyBorder="1" applyAlignment="1">
      <alignment horizontal="left" vertical="center"/>
    </xf>
    <xf numFmtId="1" fontId="11" fillId="0" borderId="0" xfId="0" applyNumberFormat="1" applyFont="1" applyAlignment="1">
      <alignment horizontal="left" vertical="center"/>
    </xf>
    <xf numFmtId="15" fontId="11" fillId="0" borderId="11" xfId="0" applyNumberFormat="1" applyFont="1" applyBorder="1" applyAlignment="1">
      <alignment horizontal="left" vertical="center"/>
    </xf>
    <xf numFmtId="15" fontId="11" fillId="0" borderId="28" xfId="0" applyNumberFormat="1" applyFont="1" applyBorder="1" applyAlignment="1">
      <alignment horizontal="left" vertical="center"/>
    </xf>
    <xf numFmtId="167" fontId="11" fillId="0" borderId="0" xfId="1" applyNumberFormat="1" applyFont="1" applyFill="1" applyBorder="1" applyAlignment="1">
      <alignment horizontal="left" vertical="center"/>
    </xf>
    <xf numFmtId="0" fontId="11" fillId="0" borderId="26" xfId="0" applyFont="1" applyBorder="1" applyAlignment="1">
      <alignment horizontal="left" vertical="center"/>
    </xf>
    <xf numFmtId="167" fontId="13" fillId="0" borderId="8" xfId="1" applyNumberFormat="1" applyFont="1" applyFill="1" applyBorder="1" applyAlignment="1">
      <alignment horizontal="left" vertical="center"/>
    </xf>
    <xf numFmtId="44" fontId="13" fillId="0" borderId="7" xfId="1" applyFont="1" applyFill="1" applyBorder="1" applyAlignment="1">
      <alignment horizontal="left" vertical="center"/>
    </xf>
    <xf numFmtId="44" fontId="11" fillId="0" borderId="24" xfId="1" applyFont="1" applyFill="1" applyBorder="1" applyAlignment="1">
      <alignment horizontal="left" vertical="center"/>
    </xf>
    <xf numFmtId="44" fontId="11" fillId="0" borderId="7" xfId="1" applyFont="1" applyBorder="1" applyAlignment="1">
      <alignment horizontal="left" vertical="center"/>
    </xf>
    <xf numFmtId="165" fontId="13" fillId="0" borderId="8" xfId="1" applyNumberFormat="1" applyFont="1" applyFill="1" applyBorder="1" applyAlignment="1">
      <alignment horizontal="left" vertical="center"/>
    </xf>
    <xf numFmtId="44" fontId="11" fillId="0" borderId="15" xfId="1" applyFont="1" applyFill="1" applyBorder="1" applyAlignment="1">
      <alignment horizontal="left" vertical="center"/>
    </xf>
    <xf numFmtId="0" fontId="11" fillId="0" borderId="24" xfId="0" applyFont="1" applyBorder="1" applyAlignment="1">
      <alignment horizontal="left" vertical="center" wrapText="1"/>
    </xf>
    <xf numFmtId="0" fontId="11" fillId="0" borderId="0" xfId="0" applyFont="1" applyAlignment="1">
      <alignment horizontal="left" vertical="center" wrapText="1"/>
    </xf>
    <xf numFmtId="165" fontId="13" fillId="0" borderId="0" xfId="1" applyNumberFormat="1" applyFont="1" applyFill="1" applyBorder="1" applyAlignment="1">
      <alignment horizontal="left" vertical="center"/>
    </xf>
    <xf numFmtId="165" fontId="13" fillId="0" borderId="32" xfId="1" applyNumberFormat="1" applyFont="1" applyFill="1" applyBorder="1" applyAlignment="1">
      <alignment horizontal="left" vertical="center"/>
    </xf>
    <xf numFmtId="2" fontId="11" fillId="0" borderId="7" xfId="0" applyNumberFormat="1" applyFont="1" applyBorder="1" applyAlignment="1">
      <alignment horizontal="left" vertical="center"/>
    </xf>
    <xf numFmtId="0" fontId="11" fillId="0" borderId="15" xfId="0" applyFont="1" applyBorder="1" applyAlignment="1">
      <alignment horizontal="left" vertical="center"/>
    </xf>
    <xf numFmtId="167" fontId="11" fillId="0" borderId="8" xfId="0" applyNumberFormat="1" applyFont="1" applyBorder="1" applyAlignment="1">
      <alignment horizontal="left" vertical="center"/>
    </xf>
    <xf numFmtId="44" fontId="11" fillId="0" borderId="7" xfId="0" applyNumberFormat="1" applyFont="1" applyBorder="1" applyAlignment="1">
      <alignment horizontal="left" vertical="center"/>
    </xf>
    <xf numFmtId="44" fontId="12" fillId="0" borderId="8" xfId="1" applyFont="1" applyFill="1" applyBorder="1" applyAlignment="1">
      <alignment horizontal="left" vertical="center"/>
    </xf>
    <xf numFmtId="2" fontId="11" fillId="0" borderId="28" xfId="0" applyNumberFormat="1" applyFont="1" applyBorder="1" applyAlignment="1">
      <alignment horizontal="left" vertical="center"/>
    </xf>
    <xf numFmtId="0" fontId="11" fillId="0" borderId="17" xfId="0" applyFont="1" applyBorder="1" applyAlignment="1">
      <alignment horizontal="left" vertical="center"/>
    </xf>
    <xf numFmtId="44" fontId="11" fillId="0" borderId="17" xfId="1" applyFont="1" applyFill="1" applyBorder="1" applyAlignment="1">
      <alignment horizontal="left" vertical="center"/>
    </xf>
    <xf numFmtId="0" fontId="11" fillId="0" borderId="1" xfId="0" applyFont="1" applyBorder="1" applyAlignment="1">
      <alignment horizontal="left" vertical="center"/>
    </xf>
    <xf numFmtId="0" fontId="11" fillId="0" borderId="34" xfId="0" applyFont="1" applyBorder="1" applyAlignment="1">
      <alignment horizontal="right" vertical="center" wrapText="1"/>
    </xf>
    <xf numFmtId="0" fontId="11" fillId="0" borderId="34" xfId="0" applyFont="1" applyBorder="1" applyAlignment="1">
      <alignment vertical="center"/>
    </xf>
    <xf numFmtId="0" fontId="11" fillId="0" borderId="34" xfId="0" applyFont="1" applyBorder="1" applyAlignment="1">
      <alignment vertical="center" wrapText="1"/>
    </xf>
    <xf numFmtId="0" fontId="11" fillId="0" borderId="32" xfId="0" applyFont="1" applyBorder="1" applyAlignment="1">
      <alignment vertical="center"/>
    </xf>
    <xf numFmtId="167" fontId="11" fillId="0" borderId="34" xfId="0" applyNumberFormat="1" applyFont="1" applyBorder="1" applyAlignment="1">
      <alignment vertical="center"/>
    </xf>
    <xf numFmtId="44" fontId="11" fillId="0" borderId="34" xfId="1" applyFont="1" applyBorder="1" applyAlignment="1">
      <alignment vertical="center"/>
    </xf>
    <xf numFmtId="44" fontId="11" fillId="0" borderId="22" xfId="1" applyFont="1" applyBorder="1" applyAlignment="1">
      <alignment vertical="center"/>
    </xf>
    <xf numFmtId="0" fontId="11" fillId="0" borderId="7" xfId="0" applyFont="1" applyBorder="1" applyAlignment="1">
      <alignment vertical="center" wrapText="1"/>
    </xf>
    <xf numFmtId="0" fontId="11" fillId="0" borderId="8" xfId="0" applyFont="1" applyBorder="1" applyAlignment="1">
      <alignment vertical="center"/>
    </xf>
    <xf numFmtId="0" fontId="11" fillId="0" borderId="7" xfId="0" applyFont="1" applyBorder="1" applyAlignment="1">
      <alignment vertical="center"/>
    </xf>
    <xf numFmtId="44" fontId="11" fillId="0" borderId="7" xfId="1" applyFont="1" applyBorder="1" applyAlignment="1">
      <alignment vertical="center"/>
    </xf>
    <xf numFmtId="0" fontId="11" fillId="0" borderId="16" xfId="0" applyFont="1" applyBorder="1" applyAlignment="1">
      <alignment horizontal="left" vertical="center"/>
    </xf>
    <xf numFmtId="0" fontId="11" fillId="0" borderId="15" xfId="0" applyFont="1" applyBorder="1" applyAlignment="1">
      <alignment horizontal="left" vertical="center" wrapText="1"/>
    </xf>
    <xf numFmtId="0" fontId="11" fillId="0" borderId="23" xfId="0" applyFont="1" applyBorder="1" applyAlignment="1">
      <alignment vertical="center"/>
    </xf>
    <xf numFmtId="165" fontId="11" fillId="0" borderId="33" xfId="0" applyNumberFormat="1" applyFont="1" applyBorder="1" applyAlignment="1">
      <alignment horizontal="left" vertical="center"/>
    </xf>
    <xf numFmtId="44" fontId="11" fillId="0" borderId="34" xfId="1" applyFont="1" applyBorder="1" applyAlignment="1">
      <alignment horizontal="left" vertical="center" wrapText="1"/>
    </xf>
    <xf numFmtId="44" fontId="11" fillId="0" borderId="15" xfId="1" applyFont="1" applyBorder="1" applyAlignment="1">
      <alignment horizontal="left" vertical="center" wrapText="1"/>
    </xf>
    <xf numFmtId="165" fontId="11" fillId="0" borderId="24" xfId="0" applyNumberFormat="1" applyFont="1" applyBorder="1" applyAlignment="1">
      <alignment horizontal="left" vertical="center" wrapText="1"/>
    </xf>
    <xf numFmtId="44" fontId="11" fillId="0" borderId="34" xfId="1" applyFont="1" applyFill="1" applyBorder="1" applyAlignment="1">
      <alignment vertical="center"/>
    </xf>
    <xf numFmtId="44" fontId="11" fillId="0" borderId="26" xfId="1" applyFont="1" applyFill="1" applyBorder="1" applyAlignment="1">
      <alignment vertical="center"/>
    </xf>
    <xf numFmtId="15" fontId="11" fillId="0" borderId="7" xfId="0" applyNumberFormat="1" applyFont="1" applyBorder="1" applyAlignment="1">
      <alignment vertical="center"/>
    </xf>
    <xf numFmtId="44" fontId="11" fillId="0" borderId="7" xfId="1" applyFont="1" applyFill="1" applyBorder="1" applyAlignment="1">
      <alignment vertical="center"/>
    </xf>
    <xf numFmtId="0" fontId="12" fillId="2" borderId="2" xfId="0" applyFont="1" applyFill="1" applyBorder="1"/>
    <xf numFmtId="0" fontId="12" fillId="2" borderId="3" xfId="0" applyFont="1" applyFill="1" applyBorder="1"/>
    <xf numFmtId="0" fontId="12" fillId="2" borderId="4" xfId="0" applyFont="1" applyFill="1" applyBorder="1"/>
    <xf numFmtId="0" fontId="11" fillId="0" borderId="26" xfId="0" applyFont="1" applyBorder="1" applyAlignment="1">
      <alignment horizontal="right" vertical="center"/>
    </xf>
    <xf numFmtId="0" fontId="11" fillId="0" borderId="7" xfId="0" applyFont="1" applyBorder="1" applyAlignment="1">
      <alignment horizontal="right" vertical="center"/>
    </xf>
    <xf numFmtId="44" fontId="11" fillId="0" borderId="16" xfId="1" applyFont="1" applyBorder="1" applyAlignment="1">
      <alignment horizontal="left" vertical="center"/>
    </xf>
    <xf numFmtId="2" fontId="11" fillId="0" borderId="32" xfId="0" applyNumberFormat="1" applyFont="1" applyBorder="1" applyAlignment="1">
      <alignment vertical="center"/>
    </xf>
    <xf numFmtId="15" fontId="11" fillId="0" borderId="26" xfId="0" applyNumberFormat="1" applyFont="1" applyBorder="1" applyAlignment="1">
      <alignment vertical="center"/>
    </xf>
    <xf numFmtId="167" fontId="13" fillId="0" borderId="34" xfId="1" applyNumberFormat="1" applyFont="1" applyFill="1" applyBorder="1" applyAlignment="1">
      <alignment vertical="center"/>
    </xf>
    <xf numFmtId="167" fontId="13" fillId="0" borderId="15" xfId="1" applyNumberFormat="1" applyFont="1" applyFill="1" applyBorder="1" applyAlignment="1">
      <alignment vertical="center"/>
    </xf>
    <xf numFmtId="165" fontId="13" fillId="0" borderId="32" xfId="1" applyNumberFormat="1" applyFont="1" applyFill="1" applyBorder="1" applyAlignment="1">
      <alignment vertical="center"/>
    </xf>
    <xf numFmtId="44" fontId="11" fillId="0" borderId="31" xfId="1" applyFont="1" applyFill="1" applyBorder="1" applyAlignment="1">
      <alignment vertical="center"/>
    </xf>
    <xf numFmtId="2" fontId="12" fillId="2" borderId="2" xfId="0" applyNumberFormat="1" applyFont="1" applyFill="1" applyBorder="1" applyAlignment="1">
      <alignment horizontal="right" vertical="center"/>
    </xf>
    <xf numFmtId="0" fontId="11" fillId="0" borderId="14" xfId="0" applyFont="1" applyBorder="1" applyAlignment="1">
      <alignment horizontal="right" vertical="center"/>
    </xf>
    <xf numFmtId="0" fontId="11" fillId="0" borderId="15" xfId="0" applyFont="1" applyBorder="1" applyAlignment="1">
      <alignment horizontal="right" vertical="center"/>
    </xf>
    <xf numFmtId="2" fontId="12" fillId="2" borderId="28" xfId="0" applyNumberFormat="1" applyFont="1" applyFill="1" applyBorder="1" applyAlignment="1">
      <alignment horizontal="right" vertical="center"/>
    </xf>
    <xf numFmtId="2" fontId="12" fillId="2" borderId="1" xfId="0" applyNumberFormat="1" applyFont="1" applyFill="1" applyBorder="1" applyAlignment="1">
      <alignment horizontal="right" vertical="center"/>
    </xf>
    <xf numFmtId="0" fontId="11" fillId="0" borderId="34" xfId="0" applyFont="1" applyBorder="1" applyAlignment="1">
      <alignment horizontal="right" vertical="center"/>
    </xf>
    <xf numFmtId="2" fontId="11" fillId="0" borderId="7" xfId="0" applyNumberFormat="1" applyFont="1" applyBorder="1" applyAlignment="1">
      <alignment horizontal="right" vertical="center"/>
    </xf>
    <xf numFmtId="2" fontId="12" fillId="2" borderId="1" xfId="0" applyNumberFormat="1" applyFont="1" applyFill="1" applyBorder="1" applyAlignment="1">
      <alignment horizontal="right" vertical="center" wrapText="1"/>
    </xf>
    <xf numFmtId="0" fontId="11" fillId="0" borderId="22" xfId="0" applyFont="1" applyBorder="1" applyAlignment="1">
      <alignment vertical="center"/>
    </xf>
    <xf numFmtId="44" fontId="11" fillId="0" borderId="20" xfId="1" applyFont="1" applyFill="1" applyBorder="1" applyAlignment="1">
      <alignment vertical="center"/>
    </xf>
    <xf numFmtId="2" fontId="11" fillId="0" borderId="17" xfId="0" applyNumberFormat="1" applyFont="1" applyBorder="1" applyAlignment="1">
      <alignment horizontal="right"/>
    </xf>
    <xf numFmtId="44" fontId="11" fillId="0" borderId="17" xfId="1" applyFont="1" applyFill="1" applyBorder="1" applyAlignment="1">
      <alignment horizontal="center"/>
    </xf>
    <xf numFmtId="44" fontId="11" fillId="0" borderId="11" xfId="1" applyFont="1" applyFill="1" applyBorder="1"/>
    <xf numFmtId="44" fontId="11" fillId="0" borderId="11" xfId="1" applyFont="1" applyFill="1" applyBorder="1" applyAlignment="1">
      <alignment horizontal="center"/>
    </xf>
    <xf numFmtId="2" fontId="11" fillId="0" borderId="13" xfId="0" applyNumberFormat="1" applyFont="1" applyBorder="1"/>
    <xf numFmtId="15" fontId="11" fillId="0" borderId="10" xfId="0" applyNumberFormat="1" applyFont="1" applyBorder="1"/>
    <xf numFmtId="2" fontId="11" fillId="0" borderId="11" xfId="0" applyNumberFormat="1" applyFont="1" applyBorder="1"/>
    <xf numFmtId="0" fontId="11" fillId="0" borderId="11" xfId="0" applyFont="1" applyBorder="1" applyAlignment="1">
      <alignment horizontal="right" vertical="center"/>
    </xf>
    <xf numFmtId="0" fontId="11" fillId="0" borderId="21" xfId="0" applyFont="1" applyBorder="1" applyAlignment="1">
      <alignment vertical="center"/>
    </xf>
    <xf numFmtId="0" fontId="11" fillId="0" borderId="33" xfId="0" applyFont="1" applyBorder="1" applyAlignment="1">
      <alignment vertical="center"/>
    </xf>
    <xf numFmtId="0" fontId="11" fillId="0" borderId="11" xfId="0" applyFont="1" applyBorder="1" applyAlignment="1">
      <alignment vertical="center"/>
    </xf>
    <xf numFmtId="44" fontId="11" fillId="0" borderId="11" xfId="1" applyFont="1" applyFill="1" applyBorder="1" applyAlignment="1">
      <alignment vertical="center"/>
    </xf>
    <xf numFmtId="44" fontId="12" fillId="0" borderId="7" xfId="1" applyFont="1" applyFill="1" applyBorder="1" applyAlignment="1">
      <alignment horizontal="left" vertical="center"/>
    </xf>
    <xf numFmtId="0" fontId="11" fillId="0" borderId="3" xfId="0" applyFont="1" applyBorder="1" applyAlignment="1">
      <alignment vertical="center"/>
    </xf>
    <xf numFmtId="0" fontId="11" fillId="0" borderId="21" xfId="0" applyFont="1" applyBorder="1" applyAlignment="1">
      <alignment vertical="center" wrapText="1"/>
    </xf>
    <xf numFmtId="0" fontId="11" fillId="0" borderId="28" xfId="0" applyFont="1" applyBorder="1" applyAlignment="1">
      <alignment vertical="center"/>
    </xf>
    <xf numFmtId="165" fontId="13" fillId="0" borderId="34" xfId="1" applyNumberFormat="1" applyFont="1" applyFill="1" applyBorder="1" applyAlignment="1">
      <alignment vertical="center"/>
    </xf>
    <xf numFmtId="44" fontId="11" fillId="0" borderId="35" xfId="1" applyFont="1" applyFill="1" applyBorder="1" applyAlignment="1">
      <alignment vertical="center"/>
    </xf>
    <xf numFmtId="165" fontId="13" fillId="0" borderId="11" xfId="1" applyNumberFormat="1" applyFont="1" applyFill="1" applyBorder="1" applyAlignment="1">
      <alignment vertical="center"/>
    </xf>
    <xf numFmtId="167" fontId="13" fillId="0" borderId="32" xfId="1" applyNumberFormat="1" applyFont="1" applyFill="1" applyBorder="1" applyAlignment="1">
      <alignment vertical="center"/>
    </xf>
    <xf numFmtId="0" fontId="15" fillId="0" borderId="0" xfId="0" applyFont="1"/>
    <xf numFmtId="0" fontId="11" fillId="0" borderId="16" xfId="0" applyFont="1" applyBorder="1" applyAlignment="1">
      <alignment horizontal="right" vertical="center"/>
    </xf>
    <xf numFmtId="2" fontId="12" fillId="2" borderId="4" xfId="0" applyNumberFormat="1" applyFont="1" applyFill="1" applyBorder="1" applyAlignment="1">
      <alignment horizontal="right" vertical="center"/>
    </xf>
    <xf numFmtId="0" fontId="1" fillId="0" borderId="10" xfId="0" applyFont="1" applyBorder="1"/>
    <xf numFmtId="44" fontId="1" fillId="0" borderId="10" xfId="1" applyFont="1" applyBorder="1"/>
    <xf numFmtId="165" fontId="11" fillId="0" borderId="26" xfId="0" applyNumberFormat="1" applyFont="1" applyBorder="1" applyAlignment="1">
      <alignment horizontal="left" vertical="center"/>
    </xf>
    <xf numFmtId="44" fontId="1" fillId="0" borderId="3" xfId="1" applyFont="1" applyBorder="1"/>
    <xf numFmtId="44" fontId="1" fillId="0" borderId="11" xfId="1" applyFont="1" applyBorder="1"/>
    <xf numFmtId="44" fontId="1" fillId="0" borderId="13" xfId="1" applyFont="1" applyBorder="1"/>
    <xf numFmtId="44" fontId="1" fillId="0" borderId="28" xfId="1" applyFont="1" applyBorder="1"/>
    <xf numFmtId="44" fontId="1" fillId="0" borderId="35" xfId="1" applyFont="1" applyBorder="1"/>
    <xf numFmtId="0" fontId="1" fillId="0" borderId="13" xfId="0" applyFont="1" applyBorder="1"/>
    <xf numFmtId="0" fontId="11" fillId="0" borderId="16" xfId="0" applyFont="1" applyBorder="1" applyAlignment="1">
      <alignment horizontal="left" vertical="center" wrapText="1"/>
    </xf>
    <xf numFmtId="165" fontId="11" fillId="0" borderId="12" xfId="0" applyNumberFormat="1" applyFont="1" applyBorder="1" applyAlignment="1">
      <alignment vertical="center"/>
    </xf>
    <xf numFmtId="44" fontId="11" fillId="0" borderId="12" xfId="1" applyFont="1" applyFill="1" applyBorder="1" applyAlignment="1">
      <alignment vertical="center"/>
    </xf>
    <xf numFmtId="0" fontId="11" fillId="0" borderId="12" xfId="0" applyFont="1" applyBorder="1" applyAlignment="1">
      <alignment vertical="center"/>
    </xf>
    <xf numFmtId="0" fontId="11" fillId="0" borderId="12" xfId="0" applyFont="1" applyBorder="1" applyAlignment="1">
      <alignment horizontal="right" vertical="center"/>
    </xf>
    <xf numFmtId="44" fontId="1" fillId="0" borderId="25" xfId="1" applyFont="1" applyBorder="1"/>
    <xf numFmtId="0" fontId="1" fillId="0" borderId="22" xfId="0" applyFont="1" applyBorder="1" applyAlignment="1">
      <alignment horizontal="right"/>
    </xf>
    <xf numFmtId="44" fontId="12" fillId="3" borderId="1" xfId="1" applyFont="1" applyFill="1" applyBorder="1" applyAlignment="1">
      <alignment horizontal="right" vertical="center" wrapText="1"/>
    </xf>
    <xf numFmtId="0" fontId="11" fillId="0" borderId="28" xfId="0" applyFont="1" applyBorder="1" applyAlignment="1">
      <alignment horizontal="right" vertical="center" wrapText="1"/>
    </xf>
    <xf numFmtId="15" fontId="11" fillId="0" borderId="11" xfId="0" applyNumberFormat="1" applyFont="1" applyBorder="1" applyAlignment="1">
      <alignment horizontal="right" vertical="center"/>
    </xf>
    <xf numFmtId="15" fontId="11" fillId="0" borderId="28" xfId="0" applyNumberFormat="1" applyFont="1" applyBorder="1" applyAlignment="1">
      <alignment horizontal="right" vertical="center"/>
    </xf>
    <xf numFmtId="0" fontId="11" fillId="0" borderId="28" xfId="0" applyFont="1" applyBorder="1" applyAlignment="1">
      <alignment horizontal="right" vertical="center"/>
    </xf>
    <xf numFmtId="0" fontId="12" fillId="2" borderId="3" xfId="0" applyFont="1" applyFill="1" applyBorder="1" applyAlignment="1">
      <alignment horizontal="right"/>
    </xf>
    <xf numFmtId="15" fontId="11" fillId="0" borderId="10" xfId="0" applyNumberFormat="1" applyFont="1" applyBorder="1" applyAlignment="1">
      <alignment horizontal="right"/>
    </xf>
    <xf numFmtId="0" fontId="12" fillId="2" borderId="3" xfId="0" applyFont="1" applyFill="1" applyBorder="1" applyAlignment="1">
      <alignment horizontal="right" vertical="center"/>
    </xf>
    <xf numFmtId="0" fontId="1" fillId="0" borderId="13" xfId="0" applyFont="1" applyBorder="1" applyAlignment="1">
      <alignment horizontal="right"/>
    </xf>
    <xf numFmtId="0" fontId="1" fillId="0" borderId="10" xfId="0" applyFont="1" applyBorder="1" applyAlignment="1">
      <alignment horizontal="right"/>
    </xf>
    <xf numFmtId="0" fontId="1" fillId="0" borderId="11" xfId="0" applyFont="1" applyBorder="1" applyAlignment="1">
      <alignment horizontal="right"/>
    </xf>
    <xf numFmtId="0" fontId="17" fillId="0" borderId="0" xfId="0" applyFont="1"/>
    <xf numFmtId="0" fontId="17" fillId="0" borderId="17" xfId="0" applyFont="1" applyBorder="1"/>
    <xf numFmtId="0" fontId="17" fillId="0" borderId="17" xfId="0" applyFont="1" applyBorder="1" applyAlignment="1">
      <alignment wrapText="1"/>
    </xf>
    <xf numFmtId="44" fontId="17" fillId="0" borderId="17" xfId="1" applyFont="1" applyBorder="1"/>
    <xf numFmtId="0" fontId="17" fillId="0" borderId="6" xfId="0" applyFont="1" applyBorder="1"/>
    <xf numFmtId="0" fontId="17" fillId="0" borderId="19" xfId="0" applyFont="1" applyBorder="1"/>
    <xf numFmtId="0" fontId="17" fillId="0" borderId="0" xfId="0" applyFont="1" applyAlignment="1">
      <alignment wrapText="1"/>
    </xf>
    <xf numFmtId="0" fontId="17" fillId="0" borderId="5" xfId="0" applyFont="1" applyBorder="1"/>
    <xf numFmtId="44" fontId="17" fillId="0" borderId="0" xfId="1" applyFont="1"/>
    <xf numFmtId="44" fontId="17" fillId="0" borderId="6" xfId="1" applyFont="1" applyBorder="1"/>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2" xfId="0" applyFont="1" applyFill="1" applyBorder="1" applyAlignment="1">
      <alignment horizontal="center" vertical="center"/>
    </xf>
    <xf numFmtId="44" fontId="18" fillId="3" borderId="1" xfId="1" applyFont="1" applyFill="1" applyBorder="1" applyAlignment="1">
      <alignment horizontal="center" vertical="center" wrapText="1"/>
    </xf>
    <xf numFmtId="44" fontId="18" fillId="3" borderId="4" xfId="1" applyFont="1" applyFill="1" applyBorder="1" applyAlignment="1">
      <alignment horizontal="center" vertical="center" wrapText="1"/>
    </xf>
    <xf numFmtId="2" fontId="18" fillId="5" borderId="1" xfId="0" applyNumberFormat="1" applyFont="1" applyFill="1" applyBorder="1" applyAlignment="1">
      <alignment horizontal="right" vertical="center" wrapText="1"/>
    </xf>
    <xf numFmtId="0" fontId="18" fillId="5" borderId="19" xfId="0" applyFont="1" applyFill="1" applyBorder="1" applyAlignment="1">
      <alignment vertical="center" wrapText="1"/>
    </xf>
    <xf numFmtId="0" fontId="18" fillId="5" borderId="22" xfId="0" applyFont="1" applyFill="1" applyBorder="1" applyAlignment="1">
      <alignment vertical="center" wrapText="1"/>
    </xf>
    <xf numFmtId="0" fontId="18" fillId="5" borderId="20" xfId="0" applyFont="1" applyFill="1" applyBorder="1" applyAlignment="1">
      <alignment vertical="center" wrapText="1"/>
    </xf>
    <xf numFmtId="44" fontId="18" fillId="5" borderId="20" xfId="1" applyFont="1" applyFill="1" applyBorder="1" applyAlignment="1">
      <alignment vertical="center" wrapText="1"/>
    </xf>
    <xf numFmtId="2" fontId="17" fillId="6" borderId="14" xfId="0" applyNumberFormat="1" applyFont="1" applyFill="1" applyBorder="1" applyAlignment="1">
      <alignment horizontal="right" vertical="top"/>
    </xf>
    <xf numFmtId="0" fontId="17" fillId="6" borderId="34" xfId="0" applyFont="1" applyFill="1" applyBorder="1" applyAlignment="1">
      <alignment horizontal="left" vertical="top" wrapText="1"/>
    </xf>
    <xf numFmtId="0" fontId="17" fillId="6" borderId="32" xfId="0" applyFont="1" applyFill="1" applyBorder="1" applyAlignment="1">
      <alignment horizontal="left" vertical="top" wrapText="1"/>
    </xf>
    <xf numFmtId="0" fontId="17" fillId="6" borderId="34" xfId="0" applyFont="1" applyFill="1" applyBorder="1" applyAlignment="1">
      <alignment horizontal="left" vertical="top"/>
    </xf>
    <xf numFmtId="0" fontId="17" fillId="6" borderId="31" xfId="0" applyFont="1" applyFill="1" applyBorder="1" applyAlignment="1">
      <alignment horizontal="left" vertical="top" wrapText="1"/>
    </xf>
    <xf numFmtId="44" fontId="17" fillId="6" borderId="31" xfId="1" applyFont="1" applyFill="1" applyBorder="1" applyAlignment="1">
      <alignment horizontal="left" vertical="top"/>
    </xf>
    <xf numFmtId="44" fontId="17" fillId="6" borderId="34" xfId="1" applyFont="1" applyFill="1" applyBorder="1" applyAlignment="1">
      <alignment horizontal="left" vertical="top"/>
    </xf>
    <xf numFmtId="2" fontId="19" fillId="0" borderId="7" xfId="0" applyNumberFormat="1" applyFont="1" applyBorder="1" applyAlignment="1">
      <alignment horizontal="right" vertical="top"/>
    </xf>
    <xf numFmtId="0" fontId="19" fillId="0" borderId="7" xfId="0" applyFont="1" applyBorder="1" applyAlignment="1">
      <alignment horizontal="left" vertical="top" wrapText="1" indent="1"/>
    </xf>
    <xf numFmtId="0" fontId="17" fillId="0" borderId="7" xfId="0" applyFont="1" applyBorder="1" applyAlignment="1">
      <alignment horizontal="left" vertical="top" wrapText="1"/>
    </xf>
    <xf numFmtId="0" fontId="17" fillId="0" borderId="0" xfId="0" applyFont="1" applyAlignment="1">
      <alignment horizontal="left" vertical="top" wrapText="1"/>
    </xf>
    <xf numFmtId="0" fontId="17" fillId="0" borderId="7" xfId="0" applyFont="1" applyBorder="1" applyAlignment="1">
      <alignment horizontal="left" vertical="top"/>
    </xf>
    <xf numFmtId="15" fontId="17" fillId="0" borderId="7" xfId="0" applyNumberFormat="1" applyFont="1" applyBorder="1" applyAlignment="1">
      <alignment horizontal="left" vertical="top"/>
    </xf>
    <xf numFmtId="44" fontId="17" fillId="0" borderId="6" xfId="1" applyFont="1" applyFill="1" applyBorder="1" applyAlignment="1">
      <alignment horizontal="left" vertical="top"/>
    </xf>
    <xf numFmtId="44" fontId="17" fillId="0" borderId="24" xfId="1" applyFont="1" applyFill="1" applyBorder="1" applyAlignment="1">
      <alignment horizontal="left" vertical="top"/>
    </xf>
    <xf numFmtId="0" fontId="17" fillId="0" borderId="30" xfId="0" applyFont="1" applyBorder="1" applyAlignment="1">
      <alignment horizontal="left" vertical="top" wrapText="1"/>
    </xf>
    <xf numFmtId="0" fontId="17" fillId="0" borderId="30" xfId="0" applyFont="1" applyBorder="1" applyAlignment="1">
      <alignment horizontal="left" vertical="top"/>
    </xf>
    <xf numFmtId="15" fontId="17" fillId="0" borderId="12" xfId="0" applyNumberFormat="1" applyFont="1" applyBorder="1" applyAlignment="1">
      <alignment horizontal="left" vertical="top"/>
    </xf>
    <xf numFmtId="44" fontId="17" fillId="0" borderId="12" xfId="1" applyFont="1" applyFill="1" applyBorder="1" applyAlignment="1">
      <alignment horizontal="left" vertical="top"/>
    </xf>
    <xf numFmtId="44" fontId="17" fillId="0" borderId="30" xfId="1" applyFont="1" applyFill="1" applyBorder="1" applyAlignment="1">
      <alignment horizontal="left" vertical="top"/>
    </xf>
    <xf numFmtId="2" fontId="19" fillId="0" borderId="24" xfId="0" applyNumberFormat="1" applyFont="1" applyBorder="1" applyAlignment="1">
      <alignment horizontal="right" vertical="top"/>
    </xf>
    <xf numFmtId="0" fontId="19" fillId="0" borderId="24" xfId="0" applyFont="1" applyBorder="1" applyAlignment="1">
      <alignment horizontal="left" vertical="top" wrapText="1" indent="1"/>
    </xf>
    <xf numFmtId="0" fontId="17" fillId="0" borderId="18" xfId="0" applyFont="1" applyBorder="1" applyAlignment="1">
      <alignment horizontal="left" vertical="top" wrapText="1"/>
    </xf>
    <xf numFmtId="0" fontId="17" fillId="0" borderId="24" xfId="0" applyFont="1" applyBorder="1" applyAlignment="1">
      <alignment horizontal="left" vertical="top"/>
    </xf>
    <xf numFmtId="44" fontId="17" fillId="0" borderId="12" xfId="1" applyFont="1" applyBorder="1" applyAlignment="1">
      <alignment horizontal="left" vertical="top"/>
    </xf>
    <xf numFmtId="44" fontId="17" fillId="0" borderId="7" xfId="0" applyNumberFormat="1" applyFont="1" applyBorder="1" applyAlignment="1">
      <alignment horizontal="left" vertical="top"/>
    </xf>
    <xf numFmtId="2" fontId="19" fillId="0" borderId="30" xfId="0" applyNumberFormat="1" applyFont="1" applyBorder="1" applyAlignment="1">
      <alignment horizontal="right" vertical="top"/>
    </xf>
    <xf numFmtId="0" fontId="19" fillId="0" borderId="30" xfId="0" applyFont="1" applyBorder="1" applyAlignment="1">
      <alignment horizontal="left" vertical="top" wrapText="1" indent="1"/>
    </xf>
    <xf numFmtId="0" fontId="17" fillId="0" borderId="12" xfId="0" applyFont="1" applyBorder="1" applyAlignment="1">
      <alignment horizontal="left" vertical="top"/>
    </xf>
    <xf numFmtId="44" fontId="17" fillId="0" borderId="16" xfId="1" applyFont="1" applyFill="1" applyBorder="1" applyAlignment="1">
      <alignment horizontal="left" vertical="top"/>
    </xf>
    <xf numFmtId="2" fontId="17" fillId="0" borderId="30" xfId="0" applyNumberFormat="1" applyFont="1" applyBorder="1" applyAlignment="1">
      <alignment horizontal="left" vertical="top"/>
    </xf>
    <xf numFmtId="15" fontId="17" fillId="0" borderId="24" xfId="0" applyNumberFormat="1" applyFont="1" applyBorder="1" applyAlignment="1">
      <alignment horizontal="left" vertical="top"/>
    </xf>
    <xf numFmtId="15" fontId="17" fillId="0" borderId="6" xfId="0" applyNumberFormat="1" applyFont="1" applyBorder="1" applyAlignment="1">
      <alignment horizontal="left" vertical="top"/>
    </xf>
    <xf numFmtId="44" fontId="17" fillId="0" borderId="7" xfId="1" applyFont="1" applyFill="1" applyBorder="1" applyAlignment="1">
      <alignment horizontal="left" vertical="top"/>
    </xf>
    <xf numFmtId="0" fontId="18" fillId="0" borderId="30" xfId="0" applyFont="1" applyBorder="1" applyAlignment="1">
      <alignment horizontal="left" vertical="top" wrapText="1"/>
    </xf>
    <xf numFmtId="0" fontId="18" fillId="0" borderId="7" xfId="0" applyFont="1" applyBorder="1" applyAlignment="1">
      <alignment horizontal="left" vertical="top"/>
    </xf>
    <xf numFmtId="0" fontId="18" fillId="0" borderId="27" xfId="0" applyFont="1" applyBorder="1" applyAlignment="1">
      <alignment horizontal="left" vertical="top"/>
    </xf>
    <xf numFmtId="0" fontId="18" fillId="0" borderId="30" xfId="0" applyFont="1" applyBorder="1" applyAlignment="1">
      <alignment horizontal="left" vertical="top"/>
    </xf>
    <xf numFmtId="0" fontId="18" fillId="0" borderId="29" xfId="0" applyFont="1" applyBorder="1" applyAlignment="1">
      <alignment horizontal="left" vertical="top"/>
    </xf>
    <xf numFmtId="0" fontId="18" fillId="0" borderId="6" xfId="0" applyFont="1" applyBorder="1" applyAlignment="1">
      <alignment horizontal="left" vertical="top"/>
    </xf>
    <xf numFmtId="0" fontId="21" fillId="0" borderId="7" xfId="0" applyFont="1" applyBorder="1" applyAlignment="1">
      <alignment horizontal="left" vertical="top" wrapText="1" indent="1"/>
    </xf>
    <xf numFmtId="0" fontId="22" fillId="0" borderId="30" xfId="0" applyFont="1" applyBorder="1" applyAlignment="1">
      <alignment horizontal="left" vertical="top"/>
    </xf>
    <xf numFmtId="0" fontId="22" fillId="0" borderId="29" xfId="0" applyFont="1" applyBorder="1" applyAlignment="1">
      <alignment horizontal="left" vertical="top"/>
    </xf>
    <xf numFmtId="44" fontId="17" fillId="0" borderId="29" xfId="1" applyFont="1" applyFill="1" applyBorder="1" applyAlignment="1">
      <alignment horizontal="left" vertical="top"/>
    </xf>
    <xf numFmtId="0" fontId="22" fillId="0" borderId="7" xfId="0" applyFont="1" applyBorder="1" applyAlignment="1">
      <alignment horizontal="left" vertical="top"/>
    </xf>
    <xf numFmtId="0" fontId="22" fillId="0" borderId="16" xfId="0" applyFont="1" applyBorder="1" applyAlignment="1">
      <alignment horizontal="left" vertical="top"/>
    </xf>
    <xf numFmtId="0" fontId="22" fillId="0" borderId="12" xfId="0" applyFont="1" applyBorder="1" applyAlignment="1">
      <alignment horizontal="left" vertical="top"/>
    </xf>
    <xf numFmtId="2" fontId="17" fillId="0" borderId="7" xfId="0" applyNumberFormat="1" applyFont="1" applyBorder="1" applyAlignment="1">
      <alignment horizontal="right" vertical="top"/>
    </xf>
    <xf numFmtId="2" fontId="17" fillId="6" borderId="9" xfId="0" applyNumberFormat="1" applyFont="1" applyFill="1" applyBorder="1" applyAlignment="1">
      <alignment horizontal="right" vertical="top"/>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7" xfId="0" applyFont="1" applyFill="1" applyBorder="1" applyAlignment="1">
      <alignment horizontal="left" vertical="top"/>
    </xf>
    <xf numFmtId="0" fontId="17" fillId="6" borderId="12" xfId="0" applyFont="1" applyFill="1" applyBorder="1" applyAlignment="1">
      <alignment horizontal="left" vertical="top" wrapText="1"/>
    </xf>
    <xf numFmtId="44" fontId="17" fillId="6" borderId="12" xfId="1" applyFont="1" applyFill="1" applyBorder="1" applyAlignment="1">
      <alignment horizontal="left" vertical="top"/>
    </xf>
    <xf numFmtId="0" fontId="18" fillId="0" borderId="12" xfId="0" applyFont="1" applyBorder="1" applyAlignment="1">
      <alignment horizontal="left" vertical="top"/>
    </xf>
    <xf numFmtId="0" fontId="18" fillId="0" borderId="8" xfId="0" applyFont="1" applyBorder="1" applyAlignment="1">
      <alignment horizontal="left" vertical="top"/>
    </xf>
    <xf numFmtId="0" fontId="17" fillId="0" borderId="12" xfId="0" applyFont="1" applyBorder="1" applyAlignment="1">
      <alignment horizontal="left" vertical="top" wrapText="1"/>
    </xf>
    <xf numFmtId="0" fontId="17" fillId="0" borderId="8" xfId="0" applyFont="1" applyBorder="1" applyAlignment="1">
      <alignment horizontal="left" vertical="top"/>
    </xf>
    <xf numFmtId="2" fontId="19" fillId="0" borderId="24" xfId="0" applyNumberFormat="1" applyFont="1" applyBorder="1" applyAlignment="1">
      <alignment horizontal="left" vertical="top" wrapText="1" indent="1"/>
    </xf>
    <xf numFmtId="2" fontId="17" fillId="0" borderId="7" xfId="0" applyNumberFormat="1" applyFont="1" applyBorder="1" applyAlignment="1">
      <alignment horizontal="left" vertical="top"/>
    </xf>
    <xf numFmtId="2" fontId="17" fillId="0" borderId="12" xfId="0" applyNumberFormat="1" applyFont="1" applyBorder="1" applyAlignment="1">
      <alignment horizontal="left" vertical="top"/>
    </xf>
    <xf numFmtId="15" fontId="17" fillId="0" borderId="8" xfId="0" applyNumberFormat="1" applyFont="1" applyBorder="1" applyAlignment="1">
      <alignment horizontal="left" vertical="top"/>
    </xf>
    <xf numFmtId="0" fontId="18" fillId="0" borderId="16" xfId="0" applyFont="1" applyBorder="1" applyAlignment="1">
      <alignment horizontal="left" vertical="top"/>
    </xf>
    <xf numFmtId="0" fontId="18" fillId="0" borderId="23" xfId="0" applyFont="1" applyBorder="1" applyAlignment="1">
      <alignment horizontal="left" vertical="top"/>
    </xf>
    <xf numFmtId="0" fontId="18" fillId="0" borderId="15" xfId="0" applyFont="1" applyBorder="1" applyAlignment="1">
      <alignment horizontal="left" vertical="top"/>
    </xf>
    <xf numFmtId="0" fontId="19" fillId="0" borderId="15" xfId="0" applyFont="1" applyBorder="1" applyAlignment="1">
      <alignment horizontal="left" vertical="top" wrapText="1" indent="1"/>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17" fillId="0" borderId="16" xfId="0" applyFont="1" applyBorder="1" applyAlignment="1">
      <alignment horizontal="left" vertical="top"/>
    </xf>
    <xf numFmtId="0" fontId="17" fillId="0" borderId="23" xfId="0" applyFont="1" applyBorder="1" applyAlignment="1">
      <alignment horizontal="left" vertical="top"/>
    </xf>
    <xf numFmtId="44" fontId="17" fillId="0" borderId="15" xfId="1" applyFont="1" applyFill="1" applyBorder="1" applyAlignment="1">
      <alignment horizontal="left" vertical="top"/>
    </xf>
    <xf numFmtId="0" fontId="17" fillId="0" borderId="11" xfId="0" applyFont="1" applyBorder="1" applyAlignment="1">
      <alignment horizontal="left" vertical="top" wrapText="1"/>
    </xf>
    <xf numFmtId="0" fontId="17" fillId="0" borderId="35" xfId="0" applyFont="1" applyBorder="1" applyAlignment="1">
      <alignment horizontal="left" vertical="top"/>
    </xf>
    <xf numFmtId="0" fontId="17" fillId="0" borderId="17" xfId="0" applyFont="1" applyBorder="1" applyAlignment="1">
      <alignment horizontal="left" vertical="top"/>
    </xf>
    <xf numFmtId="44" fontId="17" fillId="0" borderId="28" xfId="1" applyFont="1" applyFill="1" applyBorder="1" applyAlignment="1">
      <alignment horizontal="left" vertical="top"/>
    </xf>
    <xf numFmtId="44" fontId="17" fillId="0" borderId="35" xfId="1" applyFont="1" applyFill="1" applyBorder="1" applyAlignment="1">
      <alignment horizontal="left" vertical="top"/>
    </xf>
    <xf numFmtId="0" fontId="18" fillId="5" borderId="2" xfId="0" applyFont="1" applyFill="1" applyBorder="1" applyAlignment="1">
      <alignment vertical="center" wrapText="1"/>
    </xf>
    <xf numFmtId="0" fontId="18" fillId="5" borderId="3" xfId="0" applyFont="1" applyFill="1" applyBorder="1" applyAlignment="1">
      <alignment vertical="center" wrapText="1"/>
    </xf>
    <xf numFmtId="0" fontId="18" fillId="5" borderId="4" xfId="0" applyFont="1" applyFill="1" applyBorder="1" applyAlignment="1">
      <alignment vertical="center" wrapText="1"/>
    </xf>
    <xf numFmtId="44" fontId="18" fillId="5" borderId="4" xfId="1" applyFont="1" applyFill="1" applyBorder="1" applyAlignment="1">
      <alignment vertical="center" wrapText="1"/>
    </xf>
    <xf numFmtId="0" fontId="17" fillId="6" borderId="15" xfId="0" applyFont="1" applyFill="1" applyBorder="1" applyAlignment="1">
      <alignment horizontal="left" vertical="top" wrapText="1"/>
    </xf>
    <xf numFmtId="0" fontId="19" fillId="0" borderId="0" xfId="0" applyFont="1" applyAlignment="1">
      <alignment horizontal="left" vertical="top" wrapText="1" indent="1"/>
    </xf>
    <xf numFmtId="0" fontId="20" fillId="0" borderId="0" xfId="0" applyFont="1" applyAlignment="1">
      <alignment horizontal="left" vertical="top"/>
    </xf>
    <xf numFmtId="0" fontId="19" fillId="0" borderId="7" xfId="0" applyFont="1" applyBorder="1" applyAlignment="1">
      <alignment horizontal="left" wrapText="1" indent="1"/>
    </xf>
    <xf numFmtId="0" fontId="20" fillId="0" borderId="9" xfId="0" applyFont="1" applyBorder="1" applyAlignment="1">
      <alignment horizontal="left" vertical="top"/>
    </xf>
    <xf numFmtId="0" fontId="18" fillId="0" borderId="7" xfId="0" applyFont="1" applyBorder="1" applyAlignment="1">
      <alignment vertical="top"/>
    </xf>
    <xf numFmtId="0" fontId="18" fillId="0" borderId="8" xfId="0" applyFont="1" applyBorder="1" applyAlignment="1">
      <alignment vertical="top"/>
    </xf>
    <xf numFmtId="2" fontId="17" fillId="6" borderId="7" xfId="0" applyNumberFormat="1" applyFont="1" applyFill="1" applyBorder="1" applyAlignment="1">
      <alignment horizontal="right" vertical="top"/>
    </xf>
    <xf numFmtId="0" fontId="17" fillId="6" borderId="23" xfId="0" applyFont="1" applyFill="1" applyBorder="1"/>
    <xf numFmtId="0" fontId="17" fillId="6" borderId="16" xfId="0" applyFont="1" applyFill="1" applyBorder="1" applyAlignment="1">
      <alignment horizontal="left" vertical="top" wrapText="1"/>
    </xf>
    <xf numFmtId="44" fontId="17" fillId="6" borderId="16" xfId="1" applyFont="1" applyFill="1" applyBorder="1" applyAlignment="1">
      <alignment horizontal="left" vertical="top"/>
    </xf>
    <xf numFmtId="44" fontId="17" fillId="6" borderId="15" xfId="1" applyFont="1" applyFill="1" applyBorder="1" applyAlignment="1">
      <alignment horizontal="left" vertical="top"/>
    </xf>
    <xf numFmtId="0" fontId="19" fillId="0" borderId="7" xfId="0" applyFont="1" applyBorder="1" applyAlignment="1">
      <alignment horizontal="right" vertical="top"/>
    </xf>
    <xf numFmtId="0" fontId="19" fillId="0" borderId="12" xfId="0" applyFont="1" applyBorder="1" applyAlignment="1">
      <alignment horizontal="left" vertical="center" wrapText="1" indent="1"/>
    </xf>
    <xf numFmtId="0" fontId="17" fillId="0" borderId="7" xfId="0" applyFont="1" applyBorder="1"/>
    <xf numFmtId="44" fontId="17" fillId="0" borderId="7" xfId="1" applyFont="1" applyBorder="1" applyAlignment="1">
      <alignment horizontal="left" vertical="top"/>
    </xf>
    <xf numFmtId="0" fontId="17" fillId="6" borderId="15" xfId="0" applyFont="1" applyFill="1" applyBorder="1" applyAlignment="1">
      <alignment horizontal="left" vertical="top"/>
    </xf>
    <xf numFmtId="0" fontId="20" fillId="0" borderId="7" xfId="0" applyFont="1" applyBorder="1" applyAlignment="1">
      <alignment horizontal="left" vertical="top"/>
    </xf>
    <xf numFmtId="0" fontId="20" fillId="0" borderId="8" xfId="0" applyFont="1" applyBorder="1" applyAlignment="1">
      <alignment horizontal="left" vertical="top"/>
    </xf>
    <xf numFmtId="0" fontId="19" fillId="0" borderId="7" xfId="0" applyFont="1" applyBorder="1" applyAlignment="1">
      <alignment horizontal="left" vertical="center" wrapText="1" indent="1"/>
    </xf>
    <xf numFmtId="0" fontId="17" fillId="0" borderId="11" xfId="0" applyFont="1" applyBorder="1" applyAlignment="1">
      <alignment horizontal="right" vertical="top"/>
    </xf>
    <xf numFmtId="0" fontId="17" fillId="0" borderId="11" xfId="0" applyFont="1" applyBorder="1" applyAlignment="1">
      <alignment wrapText="1"/>
    </xf>
    <xf numFmtId="0" fontId="17" fillId="0" borderId="13" xfId="0" applyFont="1" applyBorder="1"/>
    <xf numFmtId="0" fontId="17" fillId="0" borderId="11" xfId="0" applyFont="1" applyBorder="1"/>
    <xf numFmtId="0" fontId="17" fillId="0" borderId="11" xfId="0" applyFont="1" applyBorder="1" applyAlignment="1">
      <alignment horizontal="left" vertical="top"/>
    </xf>
    <xf numFmtId="0" fontId="17" fillId="0" borderId="25" xfId="0" applyFont="1" applyBorder="1" applyAlignment="1">
      <alignment horizontal="left" vertical="top"/>
    </xf>
    <xf numFmtId="44" fontId="17" fillId="0" borderId="11" xfId="1" applyFont="1" applyBorder="1" applyAlignment="1">
      <alignment horizontal="left" vertical="top"/>
    </xf>
    <xf numFmtId="0" fontId="17" fillId="6" borderId="34" xfId="0" applyFont="1" applyFill="1" applyBorder="1" applyAlignment="1">
      <alignment horizontal="right" vertical="top"/>
    </xf>
    <xf numFmtId="0" fontId="17" fillId="6" borderId="12" xfId="0" applyFont="1" applyFill="1" applyBorder="1" applyAlignment="1">
      <alignment horizontal="left" vertical="top"/>
    </xf>
    <xf numFmtId="0" fontId="17" fillId="6" borderId="32" xfId="0" applyFont="1" applyFill="1" applyBorder="1" applyAlignment="1">
      <alignment horizontal="left" vertical="top"/>
    </xf>
    <xf numFmtId="0" fontId="19" fillId="0" borderId="15" xfId="0" applyFont="1" applyBorder="1" applyAlignment="1">
      <alignment horizontal="right" vertical="top"/>
    </xf>
    <xf numFmtId="0" fontId="17" fillId="0" borderId="6" xfId="0" applyFont="1" applyBorder="1" applyAlignment="1">
      <alignment horizontal="left" vertical="top" wrapText="1"/>
    </xf>
    <xf numFmtId="0" fontId="17" fillId="0" borderId="16" xfId="0" applyFont="1" applyBorder="1"/>
    <xf numFmtId="0" fontId="17" fillId="0" borderId="15" xfId="0" applyFont="1" applyBorder="1" applyAlignment="1">
      <alignment horizontal="left" vertical="top"/>
    </xf>
    <xf numFmtId="0" fontId="17" fillId="0" borderId="29" xfId="0" applyFont="1" applyBorder="1" applyAlignment="1">
      <alignment horizontal="left" vertical="top" wrapText="1"/>
    </xf>
    <xf numFmtId="0" fontId="17" fillId="0" borderId="12" xfId="0" applyFont="1" applyBorder="1"/>
    <xf numFmtId="44" fontId="17" fillId="0" borderId="15" xfId="1" applyFont="1" applyBorder="1" applyAlignment="1">
      <alignment horizontal="left" vertical="top"/>
    </xf>
    <xf numFmtId="0" fontId="17" fillId="0" borderId="28" xfId="0" applyFont="1" applyBorder="1" applyAlignment="1">
      <alignment horizontal="right" vertical="top"/>
    </xf>
    <xf numFmtId="0" fontId="17" fillId="0" borderId="28" xfId="0" applyFont="1" applyBorder="1" applyAlignment="1">
      <alignment horizontal="left" vertical="center" wrapText="1"/>
    </xf>
    <xf numFmtId="0" fontId="17" fillId="0" borderId="28" xfId="0" applyFont="1" applyBorder="1" applyAlignment="1">
      <alignment horizontal="left" vertical="top"/>
    </xf>
    <xf numFmtId="44" fontId="17" fillId="0" borderId="28" xfId="1" applyFont="1" applyBorder="1" applyAlignment="1">
      <alignment horizontal="left" vertical="top"/>
    </xf>
    <xf numFmtId="0" fontId="20"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0" borderId="0" xfId="0" applyFont="1" applyAlignment="1">
      <alignment horizontal="left" vertical="top"/>
    </xf>
    <xf numFmtId="0" fontId="23" fillId="0" borderId="7" xfId="0" applyFont="1" applyBorder="1" applyAlignment="1">
      <alignment horizontal="left" vertical="top"/>
    </xf>
    <xf numFmtId="0" fontId="17" fillId="0" borderId="7" xfId="0" applyFont="1" applyBorder="1" applyAlignment="1">
      <alignment horizontal="right" vertical="top"/>
    </xf>
    <xf numFmtId="0" fontId="19" fillId="6" borderId="7" xfId="0" applyFont="1" applyFill="1" applyBorder="1" applyAlignment="1">
      <alignment horizontal="right" vertical="top"/>
    </xf>
    <xf numFmtId="44" fontId="17" fillId="6" borderId="7" xfId="1" applyFont="1" applyFill="1" applyBorder="1" applyAlignment="1">
      <alignment horizontal="left" vertical="top"/>
    </xf>
    <xf numFmtId="0" fontId="17" fillId="6" borderId="15" xfId="0" applyFont="1" applyFill="1" applyBorder="1" applyAlignment="1">
      <alignment horizontal="right" vertical="top"/>
    </xf>
    <xf numFmtId="0" fontId="17" fillId="6" borderId="7" xfId="0" applyFont="1" applyFill="1" applyBorder="1" applyAlignment="1">
      <alignment horizontal="right" vertical="top"/>
    </xf>
    <xf numFmtId="0" fontId="19" fillId="0" borderId="7" xfId="0" applyFont="1" applyBorder="1" applyAlignment="1">
      <alignment horizontal="justify" vertical="center" wrapText="1"/>
    </xf>
    <xf numFmtId="0" fontId="19" fillId="6" borderId="7" xfId="0" applyFont="1" applyFill="1" applyBorder="1" applyAlignment="1">
      <alignment vertical="center" wrapText="1"/>
    </xf>
    <xf numFmtId="0" fontId="19" fillId="6" borderId="7" xfId="0" applyFont="1" applyFill="1" applyBorder="1" applyAlignment="1">
      <alignment horizontal="left" vertical="center" wrapText="1"/>
    </xf>
    <xf numFmtId="0" fontId="19" fillId="0" borderId="24" xfId="0" applyFont="1" applyBorder="1" applyAlignment="1">
      <alignment horizontal="left" vertical="center" wrapText="1" indent="1"/>
    </xf>
    <xf numFmtId="44" fontId="17" fillId="0" borderId="0" xfId="1" applyFont="1" applyAlignment="1">
      <alignment horizontal="left" vertical="top"/>
    </xf>
    <xf numFmtId="44" fontId="17" fillId="0" borderId="6" xfId="1" applyFont="1" applyBorder="1" applyAlignment="1">
      <alignment horizontal="left" vertical="top"/>
    </xf>
    <xf numFmtId="44" fontId="17" fillId="0" borderId="24" xfId="1" applyFont="1" applyBorder="1" applyAlignment="1">
      <alignment horizontal="left" vertical="top"/>
    </xf>
    <xf numFmtId="0" fontId="19" fillId="0" borderId="28" xfId="0" applyFont="1" applyBorder="1" applyAlignment="1">
      <alignment horizontal="right" vertical="top"/>
    </xf>
    <xf numFmtId="44" fontId="17" fillId="0" borderId="35" xfId="1" applyFont="1" applyBorder="1" applyAlignment="1">
      <alignment horizontal="left" vertical="top"/>
    </xf>
    <xf numFmtId="0" fontId="16" fillId="3" borderId="2"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1" xfId="0" applyFont="1" applyFill="1" applyBorder="1" applyAlignment="1">
      <alignment horizontal="center" vertical="center" wrapText="1"/>
    </xf>
    <xf numFmtId="0" fontId="16" fillId="3" borderId="2" xfId="0" applyFont="1" applyFill="1" applyBorder="1" applyAlignment="1">
      <alignment horizontal="center" vertical="center" wrapText="1"/>
    </xf>
    <xf numFmtId="44" fontId="16" fillId="3" borderId="1" xfId="1" applyFont="1" applyFill="1" applyBorder="1" applyAlignment="1">
      <alignment horizontal="center" vertical="center" wrapText="1"/>
    </xf>
    <xf numFmtId="44" fontId="16" fillId="3" borderId="4" xfId="1" applyFont="1" applyFill="1" applyBorder="1" applyAlignment="1">
      <alignment horizontal="center" vertical="center" wrapText="1"/>
    </xf>
    <xf numFmtId="44" fontId="17" fillId="0" borderId="0" xfId="1" applyFont="1" applyBorder="1"/>
    <xf numFmtId="2" fontId="17" fillId="0" borderId="11" xfId="0" applyNumberFormat="1" applyFont="1" applyBorder="1" applyAlignment="1">
      <alignment horizontal="right" vertical="top"/>
    </xf>
    <xf numFmtId="0" fontId="17" fillId="0" borderId="30" xfId="0" applyFont="1" applyBorder="1" applyAlignment="1">
      <alignment horizontal="right" vertical="top"/>
    </xf>
    <xf numFmtId="0" fontId="19" fillId="0" borderId="9" xfId="0" applyFont="1" applyBorder="1" applyAlignment="1">
      <alignment horizontal="right" vertical="top"/>
    </xf>
    <xf numFmtId="0" fontId="17" fillId="6" borderId="24" xfId="0" applyFont="1" applyFill="1" applyBorder="1" applyAlignment="1">
      <alignment horizontal="right" vertical="top"/>
    </xf>
    <xf numFmtId="0" fontId="17" fillId="0" borderId="17" xfId="0" applyFont="1" applyBorder="1" applyAlignment="1">
      <alignment horizontal="right"/>
    </xf>
    <xf numFmtId="0" fontId="17" fillId="0" borderId="0" xfId="0" applyFont="1" applyAlignment="1">
      <alignment horizontal="right"/>
    </xf>
    <xf numFmtId="0" fontId="18" fillId="3" borderId="2" xfId="0" applyFont="1" applyFill="1" applyBorder="1" applyAlignment="1">
      <alignment horizontal="right" vertical="center" wrapText="1"/>
    </xf>
    <xf numFmtId="44" fontId="18" fillId="3" borderId="1" xfId="1" applyFont="1" applyFill="1" applyBorder="1" applyAlignment="1">
      <alignment horizontal="right" vertical="center" wrapText="1"/>
    </xf>
    <xf numFmtId="0" fontId="18" fillId="5" borderId="22" xfId="0" applyFont="1" applyFill="1" applyBorder="1" applyAlignment="1">
      <alignment horizontal="right" vertical="center" wrapText="1"/>
    </xf>
    <xf numFmtId="0" fontId="17" fillId="6" borderId="34" xfId="0" applyFont="1" applyFill="1" applyBorder="1" applyAlignment="1">
      <alignment horizontal="right" vertical="top" wrapText="1"/>
    </xf>
    <xf numFmtId="0" fontId="17" fillId="0" borderId="24" xfId="0" applyFont="1" applyBorder="1" applyAlignment="1">
      <alignment horizontal="right" vertical="top"/>
    </xf>
    <xf numFmtId="15" fontId="17" fillId="0" borderId="24" xfId="0" applyNumberFormat="1" applyFont="1" applyBorder="1" applyAlignment="1">
      <alignment horizontal="right" vertical="top"/>
    </xf>
    <xf numFmtId="0" fontId="18" fillId="0" borderId="27" xfId="0" applyFont="1" applyBorder="1" applyAlignment="1">
      <alignment horizontal="right" vertical="top"/>
    </xf>
    <xf numFmtId="0" fontId="18" fillId="0" borderId="30" xfId="0" applyFont="1" applyBorder="1" applyAlignment="1">
      <alignment horizontal="right" vertical="top"/>
    </xf>
    <xf numFmtId="0" fontId="22" fillId="0" borderId="30" xfId="0" applyFont="1" applyBorder="1" applyAlignment="1">
      <alignment horizontal="right" vertical="top"/>
    </xf>
    <xf numFmtId="0" fontId="22" fillId="0" borderId="7" xfId="0" applyFont="1" applyBorder="1" applyAlignment="1">
      <alignment horizontal="right" vertical="top"/>
    </xf>
    <xf numFmtId="0" fontId="17" fillId="6" borderId="7" xfId="0" applyFont="1" applyFill="1" applyBorder="1" applyAlignment="1">
      <alignment horizontal="right" vertical="top" wrapText="1"/>
    </xf>
    <xf numFmtId="0" fontId="18" fillId="0" borderId="12" xfId="0" applyFont="1" applyBorder="1" applyAlignment="1">
      <alignment horizontal="right" vertical="top"/>
    </xf>
    <xf numFmtId="0" fontId="17" fillId="0" borderId="12" xfId="0" applyFont="1" applyBorder="1" applyAlignment="1">
      <alignment horizontal="right" vertical="top"/>
    </xf>
    <xf numFmtId="15" fontId="17" fillId="0" borderId="12" xfId="0" applyNumberFormat="1" applyFont="1" applyBorder="1" applyAlignment="1">
      <alignment horizontal="right" vertical="top"/>
    </xf>
    <xf numFmtId="0" fontId="18" fillId="0" borderId="16" xfId="0" applyFont="1" applyBorder="1" applyAlignment="1">
      <alignment horizontal="right" vertical="top"/>
    </xf>
    <xf numFmtId="0" fontId="17" fillId="0" borderId="16" xfId="0" applyFont="1" applyBorder="1" applyAlignment="1">
      <alignment horizontal="right" vertical="top"/>
    </xf>
    <xf numFmtId="0" fontId="17" fillId="0" borderId="35" xfId="0" applyFont="1" applyBorder="1" applyAlignment="1">
      <alignment horizontal="right" vertical="top"/>
    </xf>
    <xf numFmtId="2" fontId="18" fillId="5" borderId="1" xfId="0" applyNumberFormat="1" applyFont="1" applyFill="1" applyBorder="1" applyAlignment="1">
      <alignment horizontal="right" vertical="top" wrapText="1"/>
    </xf>
    <xf numFmtId="0" fontId="18" fillId="5" borderId="2" xfId="0" applyFont="1" applyFill="1" applyBorder="1" applyAlignment="1">
      <alignment vertical="top" wrapText="1"/>
    </xf>
    <xf numFmtId="0" fontId="18" fillId="5" borderId="3" xfId="0" applyFont="1" applyFill="1" applyBorder="1" applyAlignment="1">
      <alignment vertical="top" wrapText="1"/>
    </xf>
    <xf numFmtId="0" fontId="18" fillId="5" borderId="3" xfId="0" applyFont="1" applyFill="1" applyBorder="1" applyAlignment="1">
      <alignment horizontal="right" vertical="top" wrapText="1"/>
    </xf>
    <xf numFmtId="0" fontId="18" fillId="5" borderId="4" xfId="0" applyFont="1" applyFill="1" applyBorder="1" applyAlignment="1">
      <alignment vertical="top" wrapText="1"/>
    </xf>
    <xf numFmtId="44" fontId="18" fillId="5" borderId="4" xfId="1" applyFont="1" applyFill="1" applyBorder="1" applyAlignment="1">
      <alignment vertical="top" wrapText="1"/>
    </xf>
    <xf numFmtId="0" fontId="19" fillId="0" borderId="9" xfId="0" applyFont="1" applyBorder="1" applyAlignment="1">
      <alignment horizontal="left" vertical="top" wrapText="1" indent="1"/>
    </xf>
    <xf numFmtId="0" fontId="20" fillId="0" borderId="18" xfId="0" applyFont="1" applyBorder="1" applyAlignment="1">
      <alignment horizontal="left" vertical="top"/>
    </xf>
    <xf numFmtId="0" fontId="18" fillId="0" borderId="24" xfId="0" applyFont="1" applyBorder="1" applyAlignment="1">
      <alignment horizontal="right" vertical="top"/>
    </xf>
    <xf numFmtId="0" fontId="18" fillId="0" borderId="30" xfId="0" applyFont="1" applyBorder="1" applyAlignment="1">
      <alignment vertical="top"/>
    </xf>
    <xf numFmtId="0" fontId="18" fillId="0" borderId="24" xfId="0" applyFont="1" applyBorder="1" applyAlignment="1">
      <alignment vertical="top"/>
    </xf>
    <xf numFmtId="0" fontId="18" fillId="0" borderId="7" xfId="0" applyFont="1" applyBorder="1" applyAlignment="1">
      <alignment horizontal="right" vertical="top"/>
    </xf>
    <xf numFmtId="0" fontId="17" fillId="6" borderId="12" xfId="0" applyFont="1" applyFill="1" applyBorder="1" applyAlignment="1">
      <alignment vertical="top" wrapText="1"/>
    </xf>
    <xf numFmtId="0" fontId="17" fillId="6" borderId="7" xfId="0" applyFont="1" applyFill="1" applyBorder="1" applyAlignment="1">
      <alignment vertical="top"/>
    </xf>
    <xf numFmtId="0" fontId="17" fillId="6" borderId="15" xfId="0" applyFont="1" applyFill="1" applyBorder="1" applyAlignment="1">
      <alignment vertical="top"/>
    </xf>
    <xf numFmtId="0" fontId="17" fillId="6" borderId="23" xfId="0" applyFont="1" applyFill="1" applyBorder="1" applyAlignment="1">
      <alignment horizontal="right" vertical="top"/>
    </xf>
    <xf numFmtId="0" fontId="17" fillId="6" borderId="15" xfId="0" applyFont="1" applyFill="1" applyBorder="1" applyAlignment="1">
      <alignment horizontal="right" vertical="top" wrapText="1"/>
    </xf>
    <xf numFmtId="0" fontId="19" fillId="0" borderId="12" xfId="0" applyFont="1" applyBorder="1" applyAlignment="1">
      <alignment horizontal="left" vertical="top" wrapText="1" indent="1"/>
    </xf>
    <xf numFmtId="0" fontId="19" fillId="0" borderId="12" xfId="0" applyFont="1" applyBorder="1" applyAlignment="1">
      <alignment horizontal="justify" vertical="top"/>
    </xf>
    <xf numFmtId="2" fontId="17" fillId="0" borderId="30" xfId="0" applyNumberFormat="1" applyFont="1" applyBorder="1" applyAlignment="1">
      <alignment horizontal="left" vertical="top" wrapText="1"/>
    </xf>
    <xf numFmtId="0" fontId="17" fillId="0" borderId="11" xfId="0" applyFont="1" applyBorder="1" applyAlignment="1">
      <alignment vertical="top"/>
    </xf>
    <xf numFmtId="0" fontId="17" fillId="0" borderId="13" xfId="0" applyFont="1" applyBorder="1" applyAlignment="1">
      <alignment vertical="top"/>
    </xf>
    <xf numFmtId="0" fontId="17" fillId="6" borderId="34" xfId="0" applyFont="1" applyFill="1" applyBorder="1" applyAlignment="1">
      <alignment vertical="top"/>
    </xf>
    <xf numFmtId="0" fontId="17" fillId="6" borderId="31" xfId="0" applyFont="1" applyFill="1" applyBorder="1" applyAlignment="1">
      <alignment vertical="top"/>
    </xf>
    <xf numFmtId="2" fontId="17" fillId="6" borderId="12" xfId="0" applyNumberFormat="1" applyFont="1" applyFill="1" applyBorder="1" applyAlignment="1">
      <alignment horizontal="left" vertical="top"/>
    </xf>
    <xf numFmtId="0" fontId="17" fillId="0" borderId="15" xfId="0" applyFont="1" applyBorder="1" applyAlignment="1">
      <alignment horizontal="right" vertical="top"/>
    </xf>
    <xf numFmtId="0" fontId="17" fillId="0" borderId="0" xfId="0" applyFont="1" applyAlignment="1">
      <alignment horizontal="right" vertical="top"/>
    </xf>
    <xf numFmtId="2" fontId="22" fillId="6" borderId="7" xfId="0" applyNumberFormat="1" applyFont="1" applyFill="1" applyBorder="1" applyAlignment="1">
      <alignment horizontal="left" vertical="top"/>
    </xf>
    <xf numFmtId="44" fontId="17" fillId="0" borderId="16" xfId="1" applyFont="1" applyBorder="1" applyAlignment="1">
      <alignment horizontal="left" vertical="top"/>
    </xf>
    <xf numFmtId="0" fontId="17" fillId="0" borderId="9" xfId="0" applyFont="1" applyBorder="1" applyAlignment="1">
      <alignment horizontal="left" vertical="top"/>
    </xf>
    <xf numFmtId="0" fontId="19" fillId="0" borderId="15" xfId="0" applyFont="1" applyBorder="1" applyAlignment="1">
      <alignment horizontal="left" vertical="top" wrapText="1"/>
    </xf>
    <xf numFmtId="0" fontId="22" fillId="6" borderId="7" xfId="0" applyFont="1" applyFill="1" applyBorder="1" applyAlignment="1">
      <alignment horizontal="left" vertical="top"/>
    </xf>
    <xf numFmtId="0" fontId="17" fillId="6" borderId="9" xfId="0" applyFont="1" applyFill="1" applyBorder="1" applyAlignment="1">
      <alignment horizontal="left" vertical="top"/>
    </xf>
    <xf numFmtId="0" fontId="19" fillId="0" borderId="15" xfId="0" applyFont="1" applyBorder="1" applyAlignment="1">
      <alignment horizontal="left" vertical="top"/>
    </xf>
    <xf numFmtId="0" fontId="20" fillId="6" borderId="15" xfId="0" applyFont="1" applyFill="1" applyBorder="1" applyAlignment="1">
      <alignment horizontal="left" vertical="top" wrapText="1"/>
    </xf>
    <xf numFmtId="0" fontId="19" fillId="6" borderId="15" xfId="0" applyFont="1" applyFill="1" applyBorder="1" applyAlignment="1">
      <alignment horizontal="left" vertical="top" wrapText="1"/>
    </xf>
    <xf numFmtId="0" fontId="18" fillId="5" borderId="3" xfId="0" applyFont="1" applyFill="1" applyBorder="1" applyAlignment="1">
      <alignment horizontal="right" vertical="center" wrapText="1"/>
    </xf>
    <xf numFmtId="0" fontId="19" fillId="0" borderId="7" xfId="0" applyFont="1" applyBorder="1" applyAlignment="1">
      <alignment horizontal="left" vertical="top" indent="1"/>
    </xf>
    <xf numFmtId="0" fontId="19" fillId="0" borderId="28" xfId="0" applyFont="1" applyBorder="1" applyAlignment="1">
      <alignment horizontal="left" vertical="top"/>
    </xf>
    <xf numFmtId="0" fontId="26" fillId="0" borderId="0" xfId="0" applyFont="1"/>
    <xf numFmtId="0" fontId="26" fillId="0" borderId="0" xfId="0" applyFont="1" applyAlignment="1">
      <alignment horizontal="right"/>
    </xf>
    <xf numFmtId="0" fontId="19" fillId="0" borderId="0" xfId="0" applyFont="1" applyAlignment="1">
      <alignment horizontal="left" vertical="top" wrapText="1"/>
    </xf>
    <xf numFmtId="0" fontId="19" fillId="0" borderId="0" xfId="0" applyFont="1" applyAlignment="1">
      <alignment horizontal="left" vertical="top"/>
    </xf>
    <xf numFmtId="0" fontId="25" fillId="0" borderId="0" xfId="0" applyFont="1" applyAlignment="1">
      <alignment vertical="top"/>
    </xf>
    <xf numFmtId="0" fontId="25" fillId="0" borderId="0" xfId="0" applyFont="1" applyAlignment="1">
      <alignment horizontal="right" vertical="top"/>
    </xf>
    <xf numFmtId="0" fontId="25" fillId="0" borderId="0" xfId="0" applyFont="1"/>
    <xf numFmtId="0" fontId="25" fillId="0" borderId="6" xfId="0" applyFont="1" applyBorder="1"/>
    <xf numFmtId="0" fontId="17" fillId="0" borderId="6" xfId="0" applyFont="1" applyBorder="1" applyAlignment="1">
      <alignment wrapText="1"/>
    </xf>
    <xf numFmtId="0" fontId="20" fillId="6" borderId="34" xfId="0" applyFont="1" applyFill="1" applyBorder="1" applyAlignment="1">
      <alignment horizontal="right" vertical="top"/>
    </xf>
    <xf numFmtId="44" fontId="17" fillId="0" borderId="0" xfId="1" applyFont="1" applyFill="1" applyBorder="1" applyAlignment="1">
      <alignment horizontal="left" vertical="top"/>
    </xf>
    <xf numFmtId="0" fontId="17" fillId="0" borderId="21" xfId="0" applyFont="1" applyBorder="1"/>
    <xf numFmtId="44" fontId="17" fillId="0" borderId="35" xfId="1" applyFont="1" applyBorder="1"/>
    <xf numFmtId="0" fontId="19" fillId="0" borderId="0" xfId="0" applyFont="1" applyAlignment="1">
      <alignment horizontal="left" indent="1"/>
    </xf>
    <xf numFmtId="0" fontId="17" fillId="0" borderId="0" xfId="0" applyFont="1" applyAlignment="1">
      <alignment vertical="top"/>
    </xf>
    <xf numFmtId="44" fontId="18" fillId="7" borderId="1" xfId="1" applyFont="1" applyFill="1" applyBorder="1" applyAlignment="1">
      <alignment horizontal="center" vertical="top" wrapText="1"/>
    </xf>
    <xf numFmtId="44" fontId="30" fillId="7" borderId="4" xfId="1" applyFont="1" applyFill="1" applyBorder="1" applyAlignment="1">
      <alignment horizontal="left"/>
    </xf>
    <xf numFmtId="44" fontId="18" fillId="5" borderId="1" xfId="1" applyFont="1" applyFill="1" applyBorder="1" applyAlignment="1">
      <alignment vertical="center" wrapText="1"/>
    </xf>
    <xf numFmtId="0" fontId="31" fillId="0" borderId="6" xfId="0" applyFont="1" applyBorder="1" applyAlignment="1">
      <alignment wrapText="1"/>
    </xf>
    <xf numFmtId="0" fontId="20" fillId="0" borderId="6" xfId="0" applyFont="1" applyBorder="1" applyAlignment="1">
      <alignment wrapText="1"/>
    </xf>
    <xf numFmtId="0" fontId="1" fillId="8" borderId="0" xfId="0" applyFont="1" applyFill="1"/>
    <xf numFmtId="0" fontId="17" fillId="8" borderId="0" xfId="0" applyFont="1" applyFill="1"/>
    <xf numFmtId="168" fontId="17" fillId="6" borderId="32" xfId="0" applyNumberFormat="1" applyFont="1" applyFill="1" applyBorder="1" applyAlignment="1">
      <alignment horizontal="left" vertical="top" wrapText="1"/>
    </xf>
    <xf numFmtId="168" fontId="17" fillId="0" borderId="7" xfId="0" applyNumberFormat="1" applyFont="1" applyBorder="1" applyAlignment="1">
      <alignment horizontal="left" vertical="top" wrapText="1"/>
    </xf>
    <xf numFmtId="168" fontId="17" fillId="6" borderId="34" xfId="0" applyNumberFormat="1" applyFont="1" applyFill="1" applyBorder="1" applyAlignment="1">
      <alignment horizontal="left" vertical="top"/>
    </xf>
    <xf numFmtId="168" fontId="17" fillId="6" borderId="9" xfId="0" applyNumberFormat="1" applyFont="1" applyFill="1" applyBorder="1" applyAlignment="1">
      <alignment horizontal="left" vertical="top" wrapText="1"/>
    </xf>
    <xf numFmtId="168" fontId="17" fillId="0" borderId="7" xfId="0" applyNumberFormat="1" applyFont="1" applyBorder="1" applyAlignment="1">
      <alignment horizontal="left" vertical="top"/>
    </xf>
    <xf numFmtId="168" fontId="17" fillId="6" borderId="7" xfId="0" applyNumberFormat="1" applyFont="1" applyFill="1" applyBorder="1" applyAlignment="1">
      <alignment horizontal="left" vertical="top"/>
    </xf>
    <xf numFmtId="168" fontId="17" fillId="0" borderId="35" xfId="0" applyNumberFormat="1" applyFont="1" applyBorder="1" applyAlignment="1">
      <alignment horizontal="left" vertical="top"/>
    </xf>
    <xf numFmtId="168" fontId="17" fillId="0" borderId="6" xfId="0" applyNumberFormat="1" applyFont="1" applyBorder="1"/>
    <xf numFmtId="168" fontId="17" fillId="0" borderId="0" xfId="0" applyNumberFormat="1" applyFont="1" applyAlignment="1">
      <alignment wrapText="1"/>
    </xf>
    <xf numFmtId="168" fontId="17" fillId="0" borderId="0" xfId="0" applyNumberFormat="1" applyFont="1"/>
    <xf numFmtId="168" fontId="17" fillId="0" borderId="17" xfId="0" applyNumberFormat="1" applyFont="1" applyBorder="1" applyAlignment="1">
      <alignment wrapText="1"/>
    </xf>
    <xf numFmtId="168" fontId="17" fillId="0" borderId="17" xfId="0" applyNumberFormat="1" applyFont="1" applyBorder="1"/>
    <xf numFmtId="168" fontId="17" fillId="0" borderId="17" xfId="1" applyNumberFormat="1" applyFont="1" applyBorder="1"/>
    <xf numFmtId="168" fontId="16" fillId="3" borderId="1" xfId="0" applyNumberFormat="1" applyFont="1" applyFill="1" applyBorder="1" applyAlignment="1">
      <alignment horizontal="center" vertical="center" wrapText="1"/>
    </xf>
    <xf numFmtId="168" fontId="16" fillId="3" borderId="2" xfId="0" applyNumberFormat="1" applyFont="1" applyFill="1" applyBorder="1" applyAlignment="1">
      <alignment horizontal="center" vertical="center" wrapText="1"/>
    </xf>
    <xf numFmtId="168" fontId="18" fillId="5" borderId="19" xfId="0" applyNumberFormat="1" applyFont="1" applyFill="1" applyBorder="1" applyAlignment="1">
      <alignment vertical="center" wrapText="1"/>
    </xf>
    <xf numFmtId="168" fontId="18" fillId="5" borderId="22" xfId="0" applyNumberFormat="1" applyFont="1" applyFill="1" applyBorder="1" applyAlignment="1">
      <alignment vertical="center" wrapText="1"/>
    </xf>
    <xf numFmtId="168" fontId="17" fillId="6" borderId="34" xfId="0" applyNumberFormat="1" applyFont="1" applyFill="1" applyBorder="1" applyAlignment="1">
      <alignment horizontal="left" vertical="top" wrapText="1"/>
    </xf>
    <xf numFmtId="168" fontId="16" fillId="3" borderId="1" xfId="1" applyNumberFormat="1" applyFont="1" applyFill="1" applyBorder="1" applyAlignment="1">
      <alignment horizontal="center" vertical="center" wrapText="1"/>
    </xf>
    <xf numFmtId="168" fontId="17" fillId="6" borderId="31" xfId="0" applyNumberFormat="1" applyFont="1" applyFill="1" applyBorder="1" applyAlignment="1">
      <alignment horizontal="left" vertical="top" wrapText="1"/>
    </xf>
    <xf numFmtId="168" fontId="17" fillId="0" borderId="7" xfId="0" applyNumberFormat="1" applyFont="1" applyBorder="1" applyAlignment="1">
      <alignment horizontal="left" vertical="top" wrapText="1" indent="1"/>
    </xf>
    <xf numFmtId="168" fontId="17" fillId="6" borderId="7" xfId="0" applyNumberFormat="1" applyFont="1" applyFill="1" applyBorder="1" applyAlignment="1">
      <alignment horizontal="left" vertical="top" wrapText="1"/>
    </xf>
    <xf numFmtId="168" fontId="17" fillId="6" borderId="12" xfId="0" applyNumberFormat="1" applyFont="1" applyFill="1" applyBorder="1" applyAlignment="1">
      <alignment horizontal="left" vertical="top" wrapText="1"/>
    </xf>
    <xf numFmtId="168" fontId="17" fillId="0" borderId="11" xfId="0" applyNumberFormat="1" applyFont="1" applyBorder="1" applyAlignment="1">
      <alignment horizontal="left" vertical="top" wrapText="1"/>
    </xf>
    <xf numFmtId="168" fontId="18" fillId="5" borderId="2" xfId="0" applyNumberFormat="1" applyFont="1" applyFill="1" applyBorder="1" applyAlignment="1">
      <alignment vertical="center" wrapText="1"/>
    </xf>
    <xf numFmtId="168" fontId="18" fillId="5" borderId="3" xfId="0" applyNumberFormat="1" applyFont="1" applyFill="1" applyBorder="1" applyAlignment="1">
      <alignment vertical="center" wrapText="1"/>
    </xf>
    <xf numFmtId="168" fontId="17" fillId="6" borderId="15" xfId="0" applyNumberFormat="1" applyFont="1" applyFill="1" applyBorder="1" applyAlignment="1">
      <alignment horizontal="left" vertical="top" wrapText="1"/>
    </xf>
    <xf numFmtId="168" fontId="17" fillId="0" borderId="17" xfId="0" applyNumberFormat="1" applyFont="1" applyBorder="1" applyAlignment="1">
      <alignment horizontal="left" vertical="top"/>
    </xf>
    <xf numFmtId="168" fontId="18" fillId="0" borderId="30" xfId="0" applyNumberFormat="1" applyFont="1" applyBorder="1" applyAlignment="1">
      <alignment vertical="top" wrapText="1"/>
    </xf>
    <xf numFmtId="168" fontId="18" fillId="0" borderId="7" xfId="0" applyNumberFormat="1" applyFont="1" applyBorder="1" applyAlignment="1">
      <alignment vertical="top"/>
    </xf>
    <xf numFmtId="168" fontId="17" fillId="6" borderId="12" xfId="0" applyNumberFormat="1" applyFont="1" applyFill="1" applyBorder="1" applyAlignment="1">
      <alignment wrapText="1"/>
    </xf>
    <xf numFmtId="168" fontId="17" fillId="6" borderId="7" xfId="0" applyNumberFormat="1" applyFont="1" applyFill="1" applyBorder="1"/>
    <xf numFmtId="168" fontId="18" fillId="0" borderId="8" xfId="0" applyNumberFormat="1" applyFont="1" applyBorder="1" applyAlignment="1">
      <alignment vertical="top"/>
    </xf>
    <xf numFmtId="168" fontId="17" fillId="6" borderId="16" xfId="0" applyNumberFormat="1" applyFont="1" applyFill="1" applyBorder="1" applyAlignment="1">
      <alignment horizontal="left" vertical="top" wrapText="1"/>
    </xf>
    <xf numFmtId="168" fontId="19" fillId="0" borderId="12" xfId="0" applyNumberFormat="1" applyFont="1" applyBorder="1" applyAlignment="1">
      <alignment horizontal="justify" vertical="center" wrapText="1"/>
    </xf>
    <xf numFmtId="168" fontId="17" fillId="0" borderId="8" xfId="0" applyNumberFormat="1" applyFont="1" applyBorder="1" applyAlignment="1">
      <alignment horizontal="left" vertical="top"/>
    </xf>
    <xf numFmtId="168" fontId="17" fillId="6" borderId="15" xfId="0" applyNumberFormat="1" applyFont="1" applyFill="1" applyBorder="1" applyAlignment="1">
      <alignment horizontal="left" vertical="top"/>
    </xf>
    <xf numFmtId="168" fontId="17" fillId="0" borderId="11" xfId="0" applyNumberFormat="1" applyFont="1" applyBorder="1" applyAlignment="1">
      <alignment wrapText="1"/>
    </xf>
    <xf numFmtId="168" fontId="17" fillId="0" borderId="13" xfId="0" applyNumberFormat="1" applyFont="1" applyBorder="1"/>
    <xf numFmtId="168" fontId="17" fillId="6" borderId="34" xfId="0" applyNumberFormat="1" applyFont="1" applyFill="1" applyBorder="1" applyAlignment="1">
      <alignment wrapText="1"/>
    </xf>
    <xf numFmtId="168" fontId="17" fillId="6" borderId="31" xfId="0" applyNumberFormat="1" applyFont="1" applyFill="1" applyBorder="1"/>
    <xf numFmtId="168" fontId="17" fillId="0" borderId="11" xfId="0" applyNumberFormat="1" applyFont="1" applyBorder="1" applyAlignment="1">
      <alignment horizontal="left" vertical="top"/>
    </xf>
    <xf numFmtId="168" fontId="17" fillId="0" borderId="25" xfId="0" applyNumberFormat="1" applyFont="1" applyBorder="1" applyAlignment="1">
      <alignment horizontal="left" vertical="top"/>
    </xf>
    <xf numFmtId="168" fontId="20" fillId="6" borderId="34" xfId="0" applyNumberFormat="1" applyFont="1" applyFill="1" applyBorder="1" applyAlignment="1">
      <alignment horizontal="left" vertical="top"/>
    </xf>
    <xf numFmtId="168" fontId="17" fillId="6" borderId="32" xfId="0" applyNumberFormat="1" applyFont="1" applyFill="1" applyBorder="1" applyAlignment="1">
      <alignment horizontal="left" vertical="top"/>
    </xf>
    <xf numFmtId="168" fontId="17" fillId="0" borderId="28" xfId="0" applyNumberFormat="1" applyFont="1" applyBorder="1" applyAlignment="1">
      <alignment horizontal="left" vertical="center" wrapText="1"/>
    </xf>
    <xf numFmtId="168" fontId="17" fillId="0" borderId="28" xfId="0" applyNumberFormat="1" applyFont="1" applyBorder="1" applyAlignment="1">
      <alignment horizontal="left" vertical="top"/>
    </xf>
    <xf numFmtId="168" fontId="17" fillId="6" borderId="8" xfId="0" applyNumberFormat="1" applyFont="1" applyFill="1" applyBorder="1" applyAlignment="1">
      <alignment horizontal="left" vertical="top"/>
    </xf>
    <xf numFmtId="168" fontId="19" fillId="0" borderId="7" xfId="0" applyNumberFormat="1" applyFont="1" applyBorder="1" applyAlignment="1">
      <alignment horizontal="left" vertical="top" wrapText="1" indent="1"/>
    </xf>
    <xf numFmtId="168" fontId="19" fillId="6" borderId="7" xfId="0" applyNumberFormat="1" applyFont="1" applyFill="1" applyBorder="1" applyAlignment="1">
      <alignment horizontal="left" vertical="top" wrapText="1"/>
    </xf>
    <xf numFmtId="168" fontId="19" fillId="0" borderId="7" xfId="0" applyNumberFormat="1" applyFont="1" applyBorder="1" applyAlignment="1">
      <alignment horizontal="left" vertical="center" wrapText="1" indent="1"/>
    </xf>
    <xf numFmtId="168" fontId="19" fillId="0" borderId="7" xfId="0" applyNumberFormat="1" applyFont="1" applyBorder="1" applyAlignment="1">
      <alignment horizontal="justify" vertical="center" wrapText="1"/>
    </xf>
    <xf numFmtId="168" fontId="17" fillId="6" borderId="0" xfId="0" applyNumberFormat="1" applyFont="1" applyFill="1"/>
    <xf numFmtId="168" fontId="19" fillId="6" borderId="7" xfId="0" applyNumberFormat="1" applyFont="1" applyFill="1" applyBorder="1" applyAlignment="1">
      <alignment horizontal="left" vertical="center" wrapText="1"/>
    </xf>
    <xf numFmtId="168" fontId="19" fillId="0" borderId="28" xfId="0" applyNumberFormat="1" applyFont="1" applyBorder="1" applyAlignment="1">
      <alignment horizontal="left" vertical="top" wrapText="1"/>
    </xf>
    <xf numFmtId="168" fontId="17" fillId="0" borderId="0" xfId="0" applyNumberFormat="1" applyFont="1" applyAlignment="1">
      <alignment horizontal="left" vertical="top"/>
    </xf>
    <xf numFmtId="168" fontId="17" fillId="0" borderId="0" xfId="0" applyNumberFormat="1" applyFont="1" applyAlignment="1">
      <alignment horizontal="left" vertical="top" wrapText="1"/>
    </xf>
    <xf numFmtId="168" fontId="18" fillId="7" borderId="1" xfId="1" applyNumberFormat="1" applyFont="1" applyFill="1" applyBorder="1" applyAlignment="1">
      <alignment horizontal="center" vertical="top" wrapText="1"/>
    </xf>
    <xf numFmtId="168" fontId="17" fillId="0" borderId="0" xfId="0" applyNumberFormat="1" applyFont="1" applyAlignment="1">
      <alignment horizontal="left"/>
    </xf>
    <xf numFmtId="168" fontId="17" fillId="0" borderId="30" xfId="0" applyNumberFormat="1" applyFont="1" applyBorder="1" applyAlignment="1">
      <alignment horizontal="left" vertical="top"/>
    </xf>
    <xf numFmtId="168" fontId="17" fillId="0" borderId="17" xfId="0" applyNumberFormat="1" applyFont="1" applyBorder="1" applyAlignment="1">
      <alignment horizontal="left"/>
    </xf>
    <xf numFmtId="168" fontId="16" fillId="3" borderId="2" xfId="0" applyNumberFormat="1" applyFont="1" applyFill="1" applyBorder="1" applyAlignment="1">
      <alignment horizontal="left" vertical="center" wrapText="1"/>
    </xf>
    <xf numFmtId="168" fontId="18" fillId="5" borderId="22" xfId="0" applyNumberFormat="1" applyFont="1" applyFill="1" applyBorder="1" applyAlignment="1">
      <alignment horizontal="left" vertical="center" wrapText="1"/>
    </xf>
    <xf numFmtId="168" fontId="18" fillId="5" borderId="3" xfId="0" applyNumberFormat="1" applyFont="1" applyFill="1" applyBorder="1" applyAlignment="1">
      <alignment horizontal="left" vertical="center" wrapText="1"/>
    </xf>
    <xf numFmtId="168" fontId="17" fillId="0" borderId="11" xfId="0" applyNumberFormat="1" applyFont="1" applyBorder="1" applyAlignment="1">
      <alignment horizontal="left"/>
    </xf>
    <xf numFmtId="168" fontId="17" fillId="6" borderId="34" xfId="0" applyNumberFormat="1" applyFont="1" applyFill="1" applyBorder="1" applyAlignment="1">
      <alignment horizontal="left" vertical="center"/>
    </xf>
    <xf numFmtId="0" fontId="0" fillId="0" borderId="0" xfId="0" applyAlignment="1">
      <alignment horizontal="left"/>
    </xf>
    <xf numFmtId="169" fontId="25" fillId="0" borderId="0" xfId="0" applyNumberFormat="1" applyFont="1"/>
    <xf numFmtId="169" fontId="17" fillId="0" borderId="17" xfId="0" applyNumberFormat="1" applyFont="1" applyBorder="1"/>
    <xf numFmtId="169" fontId="17" fillId="0" borderId="17" xfId="0" applyNumberFormat="1" applyFont="1" applyBorder="1" applyAlignment="1">
      <alignment horizontal="right"/>
    </xf>
    <xf numFmtId="169" fontId="17" fillId="0" borderId="17" xfId="1" applyNumberFormat="1" applyFont="1" applyBorder="1"/>
    <xf numFmtId="169" fontId="25" fillId="0" borderId="6" xfId="0" applyNumberFormat="1" applyFont="1" applyBorder="1"/>
    <xf numFmtId="169" fontId="17" fillId="0" borderId="0" xfId="0" applyNumberFormat="1" applyFont="1" applyAlignment="1">
      <alignment wrapText="1"/>
    </xf>
    <xf numFmtId="169" fontId="17" fillId="0" borderId="0" xfId="0" applyNumberFormat="1" applyFont="1"/>
    <xf numFmtId="169" fontId="17" fillId="0" borderId="0" xfId="0" applyNumberFormat="1" applyFont="1" applyAlignment="1">
      <alignment horizontal="right"/>
    </xf>
    <xf numFmtId="169" fontId="16" fillId="3" borderId="2" xfId="0" applyNumberFormat="1" applyFont="1" applyFill="1" applyBorder="1" applyAlignment="1">
      <alignment horizontal="center" vertical="center"/>
    </xf>
    <xf numFmtId="169" fontId="16" fillId="3" borderId="1" xfId="0" applyNumberFormat="1" applyFont="1" applyFill="1" applyBorder="1" applyAlignment="1">
      <alignment horizontal="center" vertical="center" wrapText="1"/>
    </xf>
    <xf numFmtId="169" fontId="16" fillId="3" borderId="2" xfId="0" applyNumberFormat="1" applyFont="1" applyFill="1" applyBorder="1" applyAlignment="1">
      <alignment horizontal="center" vertical="center" wrapText="1"/>
    </xf>
    <xf numFmtId="169" fontId="16" fillId="3" borderId="1" xfId="1" applyNumberFormat="1" applyFont="1" applyFill="1" applyBorder="1" applyAlignment="1">
      <alignment horizontal="center" vertical="center" wrapText="1"/>
    </xf>
    <xf numFmtId="169" fontId="18" fillId="3" borderId="1" xfId="0" applyNumberFormat="1" applyFont="1" applyFill="1" applyBorder="1" applyAlignment="1">
      <alignment horizontal="center" vertical="center" wrapText="1"/>
    </xf>
    <xf numFmtId="169" fontId="18" fillId="3" borderId="2" xfId="0" applyNumberFormat="1" applyFont="1" applyFill="1" applyBorder="1" applyAlignment="1">
      <alignment horizontal="center" vertical="center" wrapText="1"/>
    </xf>
    <xf numFmtId="169" fontId="18" fillId="3" borderId="2" xfId="0" applyNumberFormat="1" applyFont="1" applyFill="1" applyBorder="1" applyAlignment="1">
      <alignment horizontal="center" vertical="center"/>
    </xf>
    <xf numFmtId="169" fontId="18" fillId="3" borderId="2" xfId="0" applyNumberFormat="1" applyFont="1" applyFill="1" applyBorder="1" applyAlignment="1">
      <alignment horizontal="right" vertical="center" wrapText="1"/>
    </xf>
    <xf numFmtId="169" fontId="18" fillId="3" borderId="1" xfId="1" applyNumberFormat="1" applyFont="1" applyFill="1" applyBorder="1" applyAlignment="1">
      <alignment horizontal="right" vertical="center" wrapText="1"/>
    </xf>
    <xf numFmtId="169" fontId="18" fillId="3" borderId="1" xfId="1" applyNumberFormat="1" applyFont="1" applyFill="1" applyBorder="1" applyAlignment="1">
      <alignment horizontal="center" vertical="center" wrapText="1"/>
    </xf>
    <xf numFmtId="169" fontId="17" fillId="0" borderId="6" xfId="0" applyNumberFormat="1" applyFont="1" applyBorder="1"/>
    <xf numFmtId="169" fontId="18" fillId="5" borderId="19" xfId="0" applyNumberFormat="1" applyFont="1" applyFill="1" applyBorder="1" applyAlignment="1">
      <alignment vertical="center" wrapText="1"/>
    </xf>
    <xf numFmtId="169" fontId="18" fillId="5" borderId="22" xfId="0" applyNumberFormat="1" applyFont="1" applyFill="1" applyBorder="1" applyAlignment="1">
      <alignment vertical="center" wrapText="1"/>
    </xf>
    <xf numFmtId="169" fontId="18" fillId="5" borderId="22" xfId="0" applyNumberFormat="1" applyFont="1" applyFill="1" applyBorder="1" applyAlignment="1">
      <alignment horizontal="right" vertical="center" wrapText="1"/>
    </xf>
    <xf numFmtId="169" fontId="18" fillId="5" borderId="20" xfId="0" applyNumberFormat="1" applyFont="1" applyFill="1" applyBorder="1" applyAlignment="1">
      <alignment vertical="center" wrapText="1"/>
    </xf>
    <xf numFmtId="169" fontId="17" fillId="6" borderId="34" xfId="0" applyNumberFormat="1" applyFont="1" applyFill="1" applyBorder="1" applyAlignment="1">
      <alignment horizontal="left" vertical="top" wrapText="1"/>
    </xf>
    <xf numFmtId="169" fontId="17" fillId="6" borderId="32" xfId="0" applyNumberFormat="1" applyFont="1" applyFill="1" applyBorder="1" applyAlignment="1">
      <alignment horizontal="left" vertical="top" wrapText="1"/>
    </xf>
    <xf numFmtId="169" fontId="17" fillId="6" borderId="34" xfId="0" applyNumberFormat="1" applyFont="1" applyFill="1" applyBorder="1" applyAlignment="1">
      <alignment horizontal="right" vertical="top"/>
    </xf>
    <xf numFmtId="169" fontId="17" fillId="6" borderId="34" xfId="0" applyNumberFormat="1" applyFont="1" applyFill="1" applyBorder="1" applyAlignment="1">
      <alignment horizontal="right" vertical="top" wrapText="1"/>
    </xf>
    <xf numFmtId="169" fontId="17" fillId="6" borderId="31" xfId="0" applyNumberFormat="1" applyFont="1" applyFill="1" applyBorder="1" applyAlignment="1">
      <alignment horizontal="left" vertical="top" wrapText="1"/>
    </xf>
    <xf numFmtId="169" fontId="19" fillId="0" borderId="7" xfId="0" applyNumberFormat="1" applyFont="1" applyBorder="1" applyAlignment="1">
      <alignment horizontal="right" vertical="top"/>
    </xf>
    <xf numFmtId="169" fontId="19" fillId="0" borderId="7" xfId="0" applyNumberFormat="1" applyFont="1" applyBorder="1" applyAlignment="1">
      <alignment horizontal="left" vertical="top" wrapText="1" indent="1"/>
    </xf>
    <xf numFmtId="169" fontId="17" fillId="0" borderId="7" xfId="0" applyNumberFormat="1" applyFont="1" applyBorder="1" applyAlignment="1">
      <alignment horizontal="left" vertical="top" wrapText="1"/>
    </xf>
    <xf numFmtId="169" fontId="17" fillId="0" borderId="0" xfId="0" applyNumberFormat="1" applyFont="1" applyAlignment="1">
      <alignment horizontal="left" vertical="top" wrapText="1"/>
    </xf>
    <xf numFmtId="169" fontId="17" fillId="0" borderId="7" xfId="0" applyNumberFormat="1" applyFont="1" applyBorder="1" applyAlignment="1">
      <alignment horizontal="right" vertical="top"/>
    </xf>
    <xf numFmtId="169" fontId="17" fillId="0" borderId="7" xfId="0" applyNumberFormat="1" applyFont="1" applyBorder="1" applyAlignment="1">
      <alignment horizontal="left" vertical="top"/>
    </xf>
    <xf numFmtId="169" fontId="17" fillId="0" borderId="6" xfId="1" applyNumberFormat="1" applyFont="1" applyFill="1" applyBorder="1" applyAlignment="1">
      <alignment horizontal="left" vertical="top"/>
    </xf>
    <xf numFmtId="169" fontId="17" fillId="0" borderId="24" xfId="1" applyNumberFormat="1" applyFont="1" applyFill="1" applyBorder="1" applyAlignment="1">
      <alignment horizontal="left" vertical="top"/>
    </xf>
    <xf numFmtId="169" fontId="17" fillId="0" borderId="30" xfId="0" applyNumberFormat="1" applyFont="1" applyBorder="1" applyAlignment="1">
      <alignment horizontal="left" vertical="top" wrapText="1"/>
    </xf>
    <xf numFmtId="169" fontId="17" fillId="0" borderId="30" xfId="0" applyNumberFormat="1" applyFont="1" applyBorder="1" applyAlignment="1">
      <alignment horizontal="right" vertical="top"/>
    </xf>
    <xf numFmtId="169" fontId="17" fillId="0" borderId="12" xfId="0" applyNumberFormat="1" applyFont="1" applyBorder="1" applyAlignment="1">
      <alignment horizontal="left" vertical="top"/>
    </xf>
    <xf numFmtId="169" fontId="17" fillId="0" borderId="12" xfId="1" applyNumberFormat="1" applyFont="1" applyFill="1" applyBorder="1" applyAlignment="1">
      <alignment horizontal="left" vertical="top"/>
    </xf>
    <xf numFmtId="169" fontId="17" fillId="0" borderId="30" xfId="1" applyNumberFormat="1" applyFont="1" applyFill="1" applyBorder="1" applyAlignment="1">
      <alignment horizontal="left" vertical="top"/>
    </xf>
    <xf numFmtId="169" fontId="19" fillId="0" borderId="24" xfId="0" applyNumberFormat="1" applyFont="1" applyBorder="1" applyAlignment="1">
      <alignment horizontal="left" vertical="top" wrapText="1" indent="1"/>
    </xf>
    <xf numFmtId="169" fontId="17" fillId="0" borderId="18" xfId="0" applyNumberFormat="1" applyFont="1" applyBorder="1" applyAlignment="1">
      <alignment horizontal="left" vertical="top" wrapText="1"/>
    </xf>
    <xf numFmtId="169" fontId="17" fillId="0" borderId="24" xfId="0" applyNumberFormat="1" applyFont="1" applyBorder="1" applyAlignment="1">
      <alignment horizontal="right" vertical="top"/>
    </xf>
    <xf numFmtId="169" fontId="17" fillId="0" borderId="24" xfId="0" applyNumberFormat="1" applyFont="1" applyBorder="1" applyAlignment="1">
      <alignment horizontal="left" vertical="top"/>
    </xf>
    <xf numFmtId="169" fontId="17" fillId="0" borderId="12" xfId="1" applyNumberFormat="1" applyFont="1" applyBorder="1" applyAlignment="1">
      <alignment horizontal="left" vertical="top"/>
    </xf>
    <xf numFmtId="169" fontId="19" fillId="0" borderId="30" xfId="0" applyNumberFormat="1" applyFont="1" applyBorder="1" applyAlignment="1">
      <alignment horizontal="left" vertical="top" wrapText="1" indent="1"/>
    </xf>
    <xf numFmtId="169" fontId="17" fillId="0" borderId="16" xfId="1" applyNumberFormat="1" applyFont="1" applyFill="1" applyBorder="1" applyAlignment="1">
      <alignment horizontal="left" vertical="top"/>
    </xf>
    <xf numFmtId="169" fontId="17" fillId="0" borderId="30" xfId="0" applyNumberFormat="1" applyFont="1" applyBorder="1" applyAlignment="1">
      <alignment horizontal="left" vertical="top"/>
    </xf>
    <xf numFmtId="169" fontId="17" fillId="0" borderId="6" xfId="0" applyNumberFormat="1" applyFont="1" applyBorder="1" applyAlignment="1">
      <alignment horizontal="left" vertical="top"/>
    </xf>
    <xf numFmtId="169" fontId="17" fillId="0" borderId="7" xfId="1" applyNumberFormat="1" applyFont="1" applyFill="1" applyBorder="1" applyAlignment="1">
      <alignment horizontal="left" vertical="top"/>
    </xf>
    <xf numFmtId="169" fontId="18" fillId="0" borderId="30" xfId="0" applyNumberFormat="1" applyFont="1" applyBorder="1" applyAlignment="1">
      <alignment horizontal="left" vertical="top"/>
    </xf>
    <xf numFmtId="169" fontId="18" fillId="0" borderId="7" xfId="0" applyNumberFormat="1" applyFont="1" applyBorder="1" applyAlignment="1">
      <alignment horizontal="left" vertical="top"/>
    </xf>
    <xf numFmtId="169" fontId="18" fillId="0" borderId="27" xfId="0" applyNumberFormat="1" applyFont="1" applyBorder="1" applyAlignment="1">
      <alignment horizontal="right" vertical="top"/>
    </xf>
    <xf numFmtId="169" fontId="18" fillId="0" borderId="30" xfId="0" applyNumberFormat="1" applyFont="1" applyBorder="1" applyAlignment="1">
      <alignment horizontal="right" vertical="top"/>
    </xf>
    <xf numFmtId="169" fontId="18" fillId="0" borderId="29" xfId="0" applyNumberFormat="1" applyFont="1" applyBorder="1" applyAlignment="1">
      <alignment horizontal="left" vertical="top"/>
    </xf>
    <xf numFmtId="169" fontId="18" fillId="0" borderId="6" xfId="0" applyNumberFormat="1" applyFont="1" applyBorder="1" applyAlignment="1">
      <alignment horizontal="left" vertical="top"/>
    </xf>
    <xf numFmtId="169" fontId="21" fillId="0" borderId="7" xfId="0" applyNumberFormat="1" applyFont="1" applyBorder="1" applyAlignment="1">
      <alignment horizontal="left" vertical="top" wrapText="1" indent="1"/>
    </xf>
    <xf numFmtId="169" fontId="22" fillId="0" borderId="30" xfId="0" applyNumberFormat="1" applyFont="1" applyBorder="1" applyAlignment="1">
      <alignment horizontal="left" vertical="top"/>
    </xf>
    <xf numFmtId="169" fontId="22" fillId="0" borderId="30" xfId="0" applyNumberFormat="1" applyFont="1" applyBorder="1" applyAlignment="1">
      <alignment horizontal="right" vertical="top"/>
    </xf>
    <xf numFmtId="169" fontId="22" fillId="0" borderId="29" xfId="0" applyNumberFormat="1" applyFont="1" applyBorder="1" applyAlignment="1">
      <alignment horizontal="left" vertical="top"/>
    </xf>
    <xf numFmtId="169" fontId="17" fillId="0" borderId="29" xfId="1" applyNumberFormat="1" applyFont="1" applyFill="1" applyBorder="1" applyAlignment="1">
      <alignment horizontal="left" vertical="top"/>
    </xf>
    <xf numFmtId="169" fontId="22" fillId="0" borderId="7" xfId="0" applyNumberFormat="1" applyFont="1" applyBorder="1" applyAlignment="1">
      <alignment horizontal="left" vertical="top"/>
    </xf>
    <xf numFmtId="169" fontId="22" fillId="0" borderId="7" xfId="0" applyNumberFormat="1" applyFont="1" applyBorder="1" applyAlignment="1">
      <alignment horizontal="right" vertical="top"/>
    </xf>
    <xf numFmtId="169" fontId="22" fillId="0" borderId="16" xfId="0" applyNumberFormat="1" applyFont="1" applyBorder="1" applyAlignment="1">
      <alignment horizontal="left" vertical="top"/>
    </xf>
    <xf numFmtId="169" fontId="22" fillId="0" borderId="12" xfId="0" applyNumberFormat="1" applyFont="1" applyBorder="1" applyAlignment="1">
      <alignment horizontal="left" vertical="top"/>
    </xf>
    <xf numFmtId="169" fontId="17" fillId="6" borderId="7" xfId="0" applyNumberFormat="1" applyFont="1" applyFill="1" applyBorder="1" applyAlignment="1">
      <alignment horizontal="left" vertical="top" wrapText="1"/>
    </xf>
    <xf numFmtId="169" fontId="17" fillId="6" borderId="9" xfId="0" applyNumberFormat="1" applyFont="1" applyFill="1" applyBorder="1" applyAlignment="1">
      <alignment horizontal="left" vertical="top" wrapText="1"/>
    </xf>
    <xf numFmtId="169" fontId="17" fillId="6" borderId="7" xfId="0" applyNumberFormat="1" applyFont="1" applyFill="1" applyBorder="1" applyAlignment="1">
      <alignment horizontal="right" vertical="top"/>
    </xf>
    <xf numFmtId="169" fontId="17" fillId="6" borderId="7" xfId="0" applyNumberFormat="1" applyFont="1" applyFill="1" applyBorder="1" applyAlignment="1">
      <alignment horizontal="right" vertical="top" wrapText="1"/>
    </xf>
    <xf numFmtId="169" fontId="17" fillId="6" borderId="12" xfId="0" applyNumberFormat="1" applyFont="1" applyFill="1" applyBorder="1" applyAlignment="1">
      <alignment horizontal="left" vertical="top" wrapText="1"/>
    </xf>
    <xf numFmtId="169" fontId="18" fillId="0" borderId="12" xfId="0" applyNumberFormat="1" applyFont="1" applyBorder="1" applyAlignment="1">
      <alignment horizontal="left" vertical="top"/>
    </xf>
    <xf numFmtId="169" fontId="18" fillId="0" borderId="12" xfId="0" applyNumberFormat="1" applyFont="1" applyBorder="1" applyAlignment="1">
      <alignment horizontal="right" vertical="top"/>
    </xf>
    <xf numFmtId="169" fontId="18" fillId="0" borderId="8" xfId="0" applyNumberFormat="1" applyFont="1" applyBorder="1" applyAlignment="1">
      <alignment horizontal="left" vertical="top"/>
    </xf>
    <xf numFmtId="169" fontId="17" fillId="0" borderId="12" xfId="0" applyNumberFormat="1" applyFont="1" applyBorder="1" applyAlignment="1">
      <alignment horizontal="left" vertical="top" wrapText="1"/>
    </xf>
    <xf numFmtId="169" fontId="17" fillId="0" borderId="12" xfId="0" applyNumberFormat="1" applyFont="1" applyBorder="1" applyAlignment="1">
      <alignment horizontal="right" vertical="top"/>
    </xf>
    <xf numFmtId="169" fontId="17" fillId="0" borderId="8" xfId="0" applyNumberFormat="1" applyFont="1" applyBorder="1" applyAlignment="1">
      <alignment horizontal="left" vertical="top"/>
    </xf>
    <xf numFmtId="169" fontId="18" fillId="0" borderId="16" xfId="0" applyNumberFormat="1" applyFont="1" applyBorder="1" applyAlignment="1">
      <alignment horizontal="left" vertical="top"/>
    </xf>
    <xf numFmtId="169" fontId="18" fillId="0" borderId="16" xfId="0" applyNumberFormat="1" applyFont="1" applyBorder="1" applyAlignment="1">
      <alignment horizontal="right" vertical="top"/>
    </xf>
    <xf numFmtId="169" fontId="18" fillId="0" borderId="23" xfId="0" applyNumberFormat="1" applyFont="1" applyBorder="1" applyAlignment="1">
      <alignment horizontal="left" vertical="top"/>
    </xf>
    <xf numFmtId="169" fontId="18" fillId="0" borderId="15" xfId="0" applyNumberFormat="1" applyFont="1" applyBorder="1" applyAlignment="1">
      <alignment horizontal="left" vertical="top"/>
    </xf>
    <xf numFmtId="169" fontId="19" fillId="0" borderId="15" xfId="0" applyNumberFormat="1" applyFont="1" applyBorder="1" applyAlignment="1">
      <alignment horizontal="left" vertical="top" wrapText="1" indent="1"/>
    </xf>
    <xf numFmtId="169" fontId="19" fillId="0" borderId="30" xfId="0" applyNumberFormat="1" applyFont="1" applyBorder="1" applyAlignment="1">
      <alignment horizontal="right" vertical="top"/>
    </xf>
    <xf numFmtId="169" fontId="17" fillId="0" borderId="15" xfId="0" applyNumberFormat="1" applyFont="1" applyBorder="1" applyAlignment="1">
      <alignment horizontal="left" vertical="top" wrapText="1"/>
    </xf>
    <xf numFmtId="169" fontId="17" fillId="0" borderId="16" xfId="0" applyNumberFormat="1" applyFont="1" applyBorder="1" applyAlignment="1">
      <alignment horizontal="left" vertical="top" wrapText="1"/>
    </xf>
    <xf numFmtId="169" fontId="17" fillId="0" borderId="16" xfId="0" applyNumberFormat="1" applyFont="1" applyBorder="1" applyAlignment="1">
      <alignment horizontal="right" vertical="top"/>
    </xf>
    <xf numFmtId="169" fontId="17" fillId="0" borderId="23" xfId="0" applyNumberFormat="1" applyFont="1" applyBorder="1" applyAlignment="1">
      <alignment horizontal="left" vertical="top"/>
    </xf>
    <xf numFmtId="169" fontId="17" fillId="0" borderId="15" xfId="1" applyNumberFormat="1" applyFont="1" applyFill="1" applyBorder="1" applyAlignment="1">
      <alignment horizontal="left" vertical="top"/>
    </xf>
    <xf numFmtId="169" fontId="17" fillId="0" borderId="11" xfId="0" applyNumberFormat="1" applyFont="1" applyBorder="1" applyAlignment="1">
      <alignment horizontal="right" vertical="top"/>
    </xf>
    <xf numFmtId="169" fontId="17" fillId="0" borderId="11" xfId="0" applyNumberFormat="1" applyFont="1" applyBorder="1" applyAlignment="1">
      <alignment horizontal="left" vertical="top"/>
    </xf>
    <xf numFmtId="169" fontId="17" fillId="0" borderId="35" xfId="0" applyNumberFormat="1" applyFont="1" applyBorder="1" applyAlignment="1">
      <alignment horizontal="left" vertical="top"/>
    </xf>
    <xf numFmtId="169" fontId="17" fillId="0" borderId="35" xfId="0" applyNumberFormat="1" applyFont="1" applyBorder="1" applyAlignment="1">
      <alignment horizontal="right" vertical="top"/>
    </xf>
    <xf numFmtId="169" fontId="17" fillId="0" borderId="17" xfId="0" applyNumberFormat="1" applyFont="1" applyBorder="1" applyAlignment="1">
      <alignment horizontal="left" vertical="top"/>
    </xf>
    <xf numFmtId="169" fontId="18" fillId="5" borderId="2" xfId="0" applyNumberFormat="1" applyFont="1" applyFill="1" applyBorder="1" applyAlignment="1">
      <alignment vertical="top" wrapText="1"/>
    </xf>
    <xf numFmtId="169" fontId="18" fillId="5" borderId="3" xfId="0" applyNumberFormat="1" applyFont="1" applyFill="1" applyBorder="1" applyAlignment="1">
      <alignment vertical="top" wrapText="1"/>
    </xf>
    <xf numFmtId="169" fontId="18" fillId="5" borderId="3" xfId="0" applyNumberFormat="1" applyFont="1" applyFill="1" applyBorder="1" applyAlignment="1">
      <alignment horizontal="right" vertical="top" wrapText="1"/>
    </xf>
    <xf numFmtId="169" fontId="17" fillId="6" borderId="15" xfId="0" applyNumberFormat="1" applyFont="1" applyFill="1" applyBorder="1" applyAlignment="1">
      <alignment horizontal="left" vertical="top" wrapText="1"/>
    </xf>
    <xf numFmtId="169" fontId="20" fillId="0" borderId="6" xfId="0" applyNumberFormat="1" applyFont="1" applyBorder="1" applyAlignment="1">
      <alignment wrapText="1"/>
    </xf>
    <xf numFmtId="169" fontId="19" fillId="0" borderId="0" xfId="0" applyNumberFormat="1" applyFont="1" applyAlignment="1">
      <alignment horizontal="left" vertical="top" wrapText="1" indent="1"/>
    </xf>
    <xf numFmtId="169" fontId="20" fillId="0" borderId="0" xfId="0" applyNumberFormat="1" applyFont="1" applyAlignment="1">
      <alignment horizontal="left" vertical="top"/>
    </xf>
    <xf numFmtId="169" fontId="19" fillId="0" borderId="9" xfId="0" applyNumberFormat="1" applyFont="1" applyBorder="1" applyAlignment="1">
      <alignment horizontal="left" vertical="top" wrapText="1" indent="1"/>
    </xf>
    <xf numFmtId="169" fontId="20" fillId="0" borderId="18" xfId="0" applyNumberFormat="1" applyFont="1" applyBorder="1" applyAlignment="1">
      <alignment horizontal="left" vertical="top"/>
    </xf>
    <xf numFmtId="169" fontId="19" fillId="0" borderId="15" xfId="0" applyNumberFormat="1" applyFont="1" applyBorder="1" applyAlignment="1">
      <alignment horizontal="right" vertical="top"/>
    </xf>
    <xf numFmtId="169" fontId="18" fillId="0" borderId="24" xfId="0" applyNumberFormat="1" applyFont="1" applyBorder="1" applyAlignment="1">
      <alignment horizontal="right" vertical="top"/>
    </xf>
    <xf numFmtId="169" fontId="18" fillId="0" borderId="30" xfId="0" applyNumberFormat="1" applyFont="1" applyBorder="1" applyAlignment="1">
      <alignment vertical="top"/>
    </xf>
    <xf numFmtId="169" fontId="18" fillId="0" borderId="24" xfId="0" applyNumberFormat="1" applyFont="1" applyBorder="1" applyAlignment="1">
      <alignment vertical="top"/>
    </xf>
    <xf numFmtId="169" fontId="20" fillId="0" borderId="9" xfId="0" applyNumberFormat="1" applyFont="1" applyBorder="1" applyAlignment="1">
      <alignment horizontal="left" vertical="top"/>
    </xf>
    <xf numFmtId="169" fontId="18" fillId="0" borderId="7" xfId="0" applyNumberFormat="1" applyFont="1" applyBorder="1" applyAlignment="1">
      <alignment vertical="top"/>
    </xf>
    <xf numFmtId="169" fontId="18" fillId="0" borderId="7" xfId="0" applyNumberFormat="1" applyFont="1" applyBorder="1" applyAlignment="1">
      <alignment horizontal="right" vertical="top"/>
    </xf>
    <xf numFmtId="169" fontId="18" fillId="0" borderId="8" xfId="0" applyNumberFormat="1" applyFont="1" applyBorder="1" applyAlignment="1">
      <alignment vertical="top"/>
    </xf>
    <xf numFmtId="169" fontId="17" fillId="6" borderId="12" xfId="0" applyNumberFormat="1" applyFont="1" applyFill="1" applyBorder="1" applyAlignment="1">
      <alignment vertical="top" wrapText="1"/>
    </xf>
    <xf numFmtId="169" fontId="17" fillId="6" borderId="7" xfId="0" applyNumberFormat="1" applyFont="1" applyFill="1" applyBorder="1" applyAlignment="1">
      <alignment vertical="top"/>
    </xf>
    <xf numFmtId="169" fontId="17" fillId="6" borderId="15" xfId="0" applyNumberFormat="1" applyFont="1" applyFill="1" applyBorder="1" applyAlignment="1">
      <alignment vertical="top"/>
    </xf>
    <xf numFmtId="169" fontId="17" fillId="6" borderId="23" xfId="0" applyNumberFormat="1" applyFont="1" applyFill="1" applyBorder="1" applyAlignment="1">
      <alignment horizontal="right" vertical="top"/>
    </xf>
    <xf numFmtId="169" fontId="17" fillId="6" borderId="15" xfId="0" applyNumberFormat="1" applyFont="1" applyFill="1" applyBorder="1" applyAlignment="1">
      <alignment horizontal="right" vertical="top" wrapText="1"/>
    </xf>
    <xf numFmtId="169" fontId="17" fillId="6" borderId="16" xfId="0" applyNumberFormat="1" applyFont="1" applyFill="1" applyBorder="1" applyAlignment="1">
      <alignment horizontal="left" vertical="top" wrapText="1"/>
    </xf>
    <xf numFmtId="169" fontId="19" fillId="0" borderId="12" xfId="0" applyNumberFormat="1" applyFont="1" applyBorder="1" applyAlignment="1">
      <alignment horizontal="left" vertical="top" wrapText="1" indent="1"/>
    </xf>
    <xf numFmtId="169" fontId="17" fillId="0" borderId="7" xfId="1" applyNumberFormat="1" applyFont="1" applyBorder="1" applyAlignment="1">
      <alignment horizontal="left" vertical="top"/>
    </xf>
    <xf numFmtId="169" fontId="19" fillId="0" borderId="12" xfId="0" applyNumberFormat="1" applyFont="1" applyBorder="1" applyAlignment="1">
      <alignment horizontal="justify" vertical="top"/>
    </xf>
    <xf numFmtId="169" fontId="17" fillId="6" borderId="15" xfId="0" applyNumberFormat="1" applyFont="1" applyFill="1" applyBorder="1" applyAlignment="1">
      <alignment horizontal="right" vertical="top"/>
    </xf>
    <xf numFmtId="169" fontId="19" fillId="0" borderId="9" xfId="0" applyNumberFormat="1" applyFont="1" applyBorder="1" applyAlignment="1">
      <alignment horizontal="right" vertical="top"/>
    </xf>
    <xf numFmtId="169" fontId="20" fillId="0" borderId="8" xfId="0" applyNumberFormat="1" applyFont="1" applyBorder="1" applyAlignment="1">
      <alignment horizontal="left" vertical="top"/>
    </xf>
    <xf numFmtId="169" fontId="17" fillId="0" borderId="11" xfId="0" applyNumberFormat="1" applyFont="1" applyBorder="1" applyAlignment="1">
      <alignment vertical="top"/>
    </xf>
    <xf numFmtId="169" fontId="17" fillId="0" borderId="13" xfId="0" applyNumberFormat="1" applyFont="1" applyBorder="1" applyAlignment="1">
      <alignment vertical="top"/>
    </xf>
    <xf numFmtId="169" fontId="17" fillId="0" borderId="25" xfId="0" applyNumberFormat="1" applyFont="1" applyBorder="1" applyAlignment="1">
      <alignment horizontal="left" vertical="top"/>
    </xf>
    <xf numFmtId="169" fontId="17" fillId="6" borderId="34" xfId="0" applyNumberFormat="1" applyFont="1" applyFill="1" applyBorder="1" applyAlignment="1">
      <alignment vertical="top"/>
    </xf>
    <xf numFmtId="169" fontId="17" fillId="6" borderId="31" xfId="0" applyNumberFormat="1" applyFont="1" applyFill="1" applyBorder="1" applyAlignment="1">
      <alignment vertical="top"/>
    </xf>
    <xf numFmtId="169" fontId="17" fillId="6" borderId="12" xfId="0" applyNumberFormat="1" applyFont="1" applyFill="1" applyBorder="1" applyAlignment="1">
      <alignment horizontal="left" vertical="top"/>
    </xf>
    <xf numFmtId="169" fontId="17" fillId="6" borderId="32" xfId="0" applyNumberFormat="1" applyFont="1" applyFill="1" applyBorder="1" applyAlignment="1">
      <alignment horizontal="left" vertical="top"/>
    </xf>
    <xf numFmtId="169" fontId="19" fillId="0" borderId="0" xfId="0" applyNumberFormat="1" applyFont="1" applyAlignment="1">
      <alignment horizontal="left" indent="1"/>
    </xf>
    <xf numFmtId="169" fontId="17" fillId="0" borderId="6" xfId="0" applyNumberFormat="1" applyFont="1" applyBorder="1" applyAlignment="1">
      <alignment horizontal="left" vertical="top" wrapText="1"/>
    </xf>
    <xf numFmtId="169" fontId="17" fillId="0" borderId="15" xfId="0" applyNumberFormat="1" applyFont="1" applyBorder="1" applyAlignment="1">
      <alignment horizontal="right" vertical="top"/>
    </xf>
    <xf numFmtId="169" fontId="17" fillId="0" borderId="0" xfId="0" applyNumberFormat="1" applyFont="1" applyAlignment="1">
      <alignment horizontal="right" vertical="top"/>
    </xf>
    <xf numFmtId="169" fontId="17" fillId="0" borderId="29" xfId="0" applyNumberFormat="1" applyFont="1" applyBorder="1" applyAlignment="1">
      <alignment horizontal="left" vertical="top" wrapText="1"/>
    </xf>
    <xf numFmtId="169" fontId="17" fillId="0" borderId="15" xfId="1" applyNumberFormat="1" applyFont="1" applyBorder="1" applyAlignment="1">
      <alignment horizontal="left" vertical="top"/>
    </xf>
    <xf numFmtId="169" fontId="17" fillId="0" borderId="28" xfId="0" applyNumberFormat="1" applyFont="1" applyBorder="1" applyAlignment="1">
      <alignment horizontal="right" vertical="top"/>
    </xf>
    <xf numFmtId="169" fontId="17" fillId="0" borderId="28" xfId="0" applyNumberFormat="1" applyFont="1" applyBorder="1" applyAlignment="1">
      <alignment horizontal="left" vertical="top"/>
    </xf>
    <xf numFmtId="169" fontId="17" fillId="6" borderId="34" xfId="0" applyNumberFormat="1" applyFont="1" applyFill="1" applyBorder="1" applyAlignment="1">
      <alignment horizontal="left" vertical="top"/>
    </xf>
    <xf numFmtId="169" fontId="22" fillId="6" borderId="7" xfId="0" applyNumberFormat="1" applyFont="1" applyFill="1" applyBorder="1" applyAlignment="1">
      <alignment horizontal="left" vertical="top"/>
    </xf>
    <xf numFmtId="169" fontId="20" fillId="6" borderId="34" xfId="0" applyNumberFormat="1" applyFont="1" applyFill="1" applyBorder="1" applyAlignment="1">
      <alignment horizontal="right" vertical="top"/>
    </xf>
    <xf numFmtId="169" fontId="17" fillId="6" borderId="8" xfId="0" applyNumberFormat="1" applyFont="1" applyFill="1" applyBorder="1" applyAlignment="1">
      <alignment horizontal="left" vertical="top"/>
    </xf>
    <xf numFmtId="169" fontId="17" fillId="0" borderId="15" xfId="0" applyNumberFormat="1" applyFont="1" applyBorder="1" applyAlignment="1">
      <alignment horizontal="left" vertical="top"/>
    </xf>
    <xf numFmtId="169" fontId="17" fillId="0" borderId="0" xfId="0" applyNumberFormat="1" applyFont="1" applyAlignment="1">
      <alignment horizontal="left" vertical="top"/>
    </xf>
    <xf numFmtId="169" fontId="17" fillId="0" borderId="0" xfId="0" applyNumberFormat="1" applyFont="1" applyAlignment="1">
      <alignment vertical="top"/>
    </xf>
    <xf numFmtId="169" fontId="17" fillId="0" borderId="16" xfId="1" applyNumberFormat="1" applyFont="1" applyBorder="1" applyAlignment="1">
      <alignment horizontal="left" vertical="top"/>
    </xf>
    <xf numFmtId="169" fontId="17" fillId="0" borderId="9" xfId="0" applyNumberFormat="1" applyFont="1" applyBorder="1" applyAlignment="1">
      <alignment horizontal="left" vertical="top"/>
    </xf>
    <xf numFmtId="169" fontId="19" fillId="0" borderId="15" xfId="0" applyNumberFormat="1" applyFont="1" applyBorder="1" applyAlignment="1">
      <alignment horizontal="left" vertical="top" wrapText="1"/>
    </xf>
    <xf numFmtId="169" fontId="17" fillId="6" borderId="15" xfId="0" applyNumberFormat="1" applyFont="1" applyFill="1" applyBorder="1" applyAlignment="1">
      <alignment horizontal="left" vertical="top"/>
    </xf>
    <xf numFmtId="169" fontId="17" fillId="6" borderId="9" xfId="0" applyNumberFormat="1" applyFont="1" applyFill="1" applyBorder="1" applyAlignment="1">
      <alignment horizontal="left" vertical="top"/>
    </xf>
    <xf numFmtId="169" fontId="19" fillId="0" borderId="7" xfId="0" applyNumberFormat="1" applyFont="1" applyBorder="1" applyAlignment="1">
      <alignment horizontal="left" vertical="top" indent="1"/>
    </xf>
    <xf numFmtId="169" fontId="19" fillId="0" borderId="15" xfId="0" applyNumberFormat="1" applyFont="1" applyBorder="1" applyAlignment="1">
      <alignment horizontal="left" vertical="top"/>
    </xf>
    <xf numFmtId="169" fontId="17" fillId="6" borderId="7" xfId="0" applyNumberFormat="1" applyFont="1" applyFill="1" applyBorder="1" applyAlignment="1">
      <alignment horizontal="left" vertical="top"/>
    </xf>
    <xf numFmtId="169" fontId="20" fillId="6" borderId="15" xfId="0" applyNumberFormat="1" applyFont="1" applyFill="1" applyBorder="1" applyAlignment="1">
      <alignment horizontal="left" vertical="top" wrapText="1"/>
    </xf>
    <xf numFmtId="169" fontId="19" fillId="6" borderId="15" xfId="0" applyNumberFormat="1" applyFont="1" applyFill="1" applyBorder="1" applyAlignment="1">
      <alignment horizontal="left" vertical="top" wrapText="1"/>
    </xf>
    <xf numFmtId="169" fontId="18" fillId="5" borderId="2" xfId="0" applyNumberFormat="1" applyFont="1" applyFill="1" applyBorder="1" applyAlignment="1">
      <alignment vertical="center" wrapText="1"/>
    </xf>
    <xf numFmtId="169" fontId="18" fillId="5" borderId="3" xfId="0" applyNumberFormat="1" applyFont="1" applyFill="1" applyBorder="1" applyAlignment="1">
      <alignment vertical="center" wrapText="1"/>
    </xf>
    <xf numFmtId="169" fontId="18" fillId="5" borderId="3" xfId="0" applyNumberFormat="1" applyFont="1" applyFill="1" applyBorder="1" applyAlignment="1">
      <alignment horizontal="right" vertical="center" wrapText="1"/>
    </xf>
    <xf numFmtId="169" fontId="17" fillId="0" borderId="6" xfId="1" applyNumberFormat="1" applyFont="1" applyBorder="1" applyAlignment="1">
      <alignment horizontal="left" vertical="top"/>
    </xf>
    <xf numFmtId="169" fontId="19" fillId="0" borderId="7" xfId="0" applyNumberFormat="1" applyFont="1" applyBorder="1" applyAlignment="1">
      <alignment horizontal="left" vertical="center" wrapText="1" indent="1"/>
    </xf>
    <xf numFmtId="169" fontId="19" fillId="0" borderId="7" xfId="0" applyNumberFormat="1" applyFont="1" applyBorder="1" applyAlignment="1">
      <alignment horizontal="justify" vertical="center" wrapText="1"/>
    </xf>
    <xf numFmtId="169" fontId="17" fillId="6" borderId="0" xfId="0" applyNumberFormat="1" applyFont="1" applyFill="1"/>
    <xf numFmtId="169" fontId="19" fillId="6" borderId="7" xfId="0" applyNumberFormat="1" applyFont="1" applyFill="1" applyBorder="1" applyAlignment="1">
      <alignment horizontal="left" vertical="center" wrapText="1"/>
    </xf>
    <xf numFmtId="169" fontId="19" fillId="0" borderId="24" xfId="0" applyNumberFormat="1" applyFont="1" applyBorder="1" applyAlignment="1">
      <alignment horizontal="left" vertical="center" wrapText="1" indent="1"/>
    </xf>
    <xf numFmtId="169" fontId="17" fillId="0" borderId="24" xfId="1" applyNumberFormat="1" applyFont="1" applyBorder="1" applyAlignment="1">
      <alignment horizontal="left" vertical="top"/>
    </xf>
    <xf numFmtId="169" fontId="19" fillId="0" borderId="28" xfId="0" applyNumberFormat="1" applyFont="1" applyBorder="1" applyAlignment="1">
      <alignment horizontal="left" vertical="top"/>
    </xf>
    <xf numFmtId="169" fontId="18" fillId="7" borderId="1" xfId="1" applyNumberFormat="1" applyFont="1" applyFill="1" applyBorder="1" applyAlignment="1">
      <alignment horizontal="center" vertical="top" wrapText="1"/>
    </xf>
    <xf numFmtId="170" fontId="17" fillId="0" borderId="17" xfId="0" applyNumberFormat="1" applyFont="1" applyBorder="1"/>
    <xf numFmtId="170" fontId="17" fillId="0" borderId="5" xfId="0" applyNumberFormat="1" applyFont="1" applyBorder="1"/>
    <xf numFmtId="170" fontId="17" fillId="0" borderId="21" xfId="0" applyNumberFormat="1" applyFont="1" applyBorder="1"/>
    <xf numFmtId="170" fontId="16" fillId="3" borderId="1" xfId="0" applyNumberFormat="1" applyFont="1" applyFill="1" applyBorder="1" applyAlignment="1">
      <alignment horizontal="center" vertical="center"/>
    </xf>
    <xf numFmtId="170" fontId="18" fillId="5" borderId="1" xfId="0" applyNumberFormat="1" applyFont="1" applyFill="1" applyBorder="1" applyAlignment="1">
      <alignment horizontal="right" vertical="center" wrapText="1"/>
    </xf>
    <xf numFmtId="170" fontId="17" fillId="6" borderId="14" xfId="0" applyNumberFormat="1" applyFont="1" applyFill="1" applyBorder="1" applyAlignment="1">
      <alignment horizontal="right" vertical="top"/>
    </xf>
    <xf numFmtId="170" fontId="17" fillId="0" borderId="7" xfId="0" applyNumberFormat="1" applyFont="1" applyBorder="1" applyAlignment="1">
      <alignment horizontal="right" vertical="top"/>
    </xf>
    <xf numFmtId="170" fontId="17" fillId="6" borderId="9" xfId="0" applyNumberFormat="1" applyFont="1" applyFill="1" applyBorder="1" applyAlignment="1">
      <alignment horizontal="right" vertical="top"/>
    </xf>
    <xf numFmtId="170" fontId="17" fillId="0" borderId="11" xfId="0" applyNumberFormat="1" applyFont="1" applyBorder="1" applyAlignment="1">
      <alignment horizontal="right" vertical="top"/>
    </xf>
    <xf numFmtId="170" fontId="17" fillId="0" borderId="30" xfId="0" applyNumberFormat="1" applyFont="1" applyBorder="1" applyAlignment="1">
      <alignment horizontal="right" vertical="top"/>
    </xf>
    <xf numFmtId="170" fontId="17" fillId="6" borderId="7" xfId="0" applyNumberFormat="1" applyFont="1" applyFill="1" applyBorder="1" applyAlignment="1">
      <alignment horizontal="right" vertical="top"/>
    </xf>
    <xf numFmtId="170" fontId="17" fillId="6" borderId="34" xfId="0" applyNumberFormat="1" applyFont="1" applyFill="1" applyBorder="1" applyAlignment="1">
      <alignment horizontal="right" vertical="top"/>
    </xf>
    <xf numFmtId="170" fontId="17" fillId="0" borderId="28" xfId="0" applyNumberFormat="1" applyFont="1" applyBorder="1" applyAlignment="1">
      <alignment horizontal="right" vertical="top"/>
    </xf>
    <xf numFmtId="170" fontId="17" fillId="6" borderId="26" xfId="0" applyNumberFormat="1" applyFont="1" applyFill="1" applyBorder="1" applyAlignment="1">
      <alignment horizontal="right" vertical="top"/>
    </xf>
    <xf numFmtId="170" fontId="17" fillId="6" borderId="15" xfId="0" applyNumberFormat="1" applyFont="1" applyFill="1" applyBorder="1" applyAlignment="1">
      <alignment horizontal="right" vertical="top"/>
    </xf>
    <xf numFmtId="170" fontId="17" fillId="6" borderId="24" xfId="0" applyNumberFormat="1" applyFont="1" applyFill="1" applyBorder="1" applyAlignment="1">
      <alignment horizontal="right" vertical="top"/>
    </xf>
    <xf numFmtId="170" fontId="17" fillId="0" borderId="0" xfId="0" applyNumberFormat="1" applyFont="1" applyAlignment="1">
      <alignment horizontal="left" vertical="top"/>
    </xf>
    <xf numFmtId="0" fontId="19" fillId="0" borderId="5" xfId="0" applyFont="1" applyBorder="1" applyAlignment="1">
      <alignment horizontal="left" vertical="top" wrapText="1" indent="1"/>
    </xf>
    <xf numFmtId="0" fontId="21" fillId="0" borderId="30" xfId="0" applyFont="1" applyBorder="1" applyAlignment="1">
      <alignment horizontal="left" vertical="top" wrapText="1" indent="1"/>
    </xf>
    <xf numFmtId="0" fontId="19" fillId="0" borderId="16" xfId="0" applyFont="1" applyBorder="1" applyAlignment="1">
      <alignment horizontal="left" vertical="top" wrapText="1" indent="1"/>
    </xf>
    <xf numFmtId="0" fontId="19" fillId="0" borderId="18" xfId="0" applyFont="1" applyBorder="1" applyAlignment="1">
      <alignment horizontal="left" vertical="top" wrapText="1" indent="1"/>
    </xf>
    <xf numFmtId="0" fontId="19" fillId="0" borderId="29" xfId="0" applyFont="1" applyBorder="1" applyAlignment="1">
      <alignment horizontal="left" vertical="top" wrapText="1" indent="1"/>
    </xf>
    <xf numFmtId="0" fontId="19" fillId="0" borderId="16" xfId="0" applyFont="1" applyBorder="1" applyAlignment="1">
      <alignment horizontal="left" vertical="top" wrapText="1"/>
    </xf>
    <xf numFmtId="0" fontId="21" fillId="0" borderId="12" xfId="0" applyFont="1" applyBorder="1" applyAlignment="1">
      <alignment horizontal="left" vertical="top" wrapText="1" indent="1"/>
    </xf>
    <xf numFmtId="0" fontId="19" fillId="6" borderId="16" xfId="0" applyFont="1" applyFill="1" applyBorder="1" applyAlignment="1">
      <alignment horizontal="left" vertical="top" wrapText="1"/>
    </xf>
    <xf numFmtId="0" fontId="1" fillId="3" borderId="0" xfId="0" applyFont="1" applyFill="1"/>
    <xf numFmtId="0" fontId="1" fillId="9" borderId="0" xfId="0" applyFont="1" applyFill="1"/>
    <xf numFmtId="171" fontId="17" fillId="0" borderId="17" xfId="0" applyNumberFormat="1" applyFont="1" applyBorder="1"/>
    <xf numFmtId="171" fontId="17" fillId="0" borderId="19" xfId="0" applyNumberFormat="1" applyFont="1" applyBorder="1"/>
    <xf numFmtId="171" fontId="17" fillId="0" borderId="5" xfId="0" applyNumberFormat="1" applyFont="1" applyBorder="1"/>
    <xf numFmtId="171" fontId="17" fillId="0" borderId="21" xfId="0" applyNumberFormat="1" applyFont="1" applyBorder="1"/>
    <xf numFmtId="171" fontId="16" fillId="3" borderId="1" xfId="0" applyNumberFormat="1" applyFont="1" applyFill="1" applyBorder="1" applyAlignment="1">
      <alignment horizontal="center" vertical="center"/>
    </xf>
    <xf numFmtId="171" fontId="18" fillId="3" borderId="1" xfId="0" applyNumberFormat="1" applyFont="1" applyFill="1" applyBorder="1" applyAlignment="1">
      <alignment horizontal="center" vertical="center"/>
    </xf>
    <xf numFmtId="171" fontId="18" fillId="5" borderId="1" xfId="0" applyNumberFormat="1" applyFont="1" applyFill="1" applyBorder="1" applyAlignment="1">
      <alignment horizontal="right" vertical="center" wrapText="1"/>
    </xf>
    <xf numFmtId="171" fontId="17" fillId="6" borderId="14" xfId="0" applyNumberFormat="1" applyFont="1" applyFill="1" applyBorder="1" applyAlignment="1">
      <alignment horizontal="right" vertical="top"/>
    </xf>
    <xf numFmtId="171" fontId="17" fillId="0" borderId="7" xfId="0" applyNumberFormat="1" applyFont="1" applyBorder="1" applyAlignment="1">
      <alignment horizontal="right" vertical="top"/>
    </xf>
    <xf numFmtId="171" fontId="17" fillId="6" borderId="9" xfId="0" applyNumberFormat="1" applyFont="1" applyFill="1" applyBorder="1" applyAlignment="1">
      <alignment horizontal="right" vertical="top"/>
    </xf>
    <xf numFmtId="171" fontId="17" fillId="0" borderId="11" xfId="0" applyNumberFormat="1" applyFont="1" applyBorder="1" applyAlignment="1">
      <alignment horizontal="right" vertical="top"/>
    </xf>
    <xf numFmtId="171" fontId="18" fillId="5" borderId="1" xfId="0" applyNumberFormat="1" applyFont="1" applyFill="1" applyBorder="1" applyAlignment="1">
      <alignment horizontal="right" vertical="top" wrapText="1"/>
    </xf>
    <xf numFmtId="171" fontId="17" fillId="0" borderId="30" xfId="0" applyNumberFormat="1" applyFont="1" applyBorder="1" applyAlignment="1">
      <alignment horizontal="right" vertical="top"/>
    </xf>
    <xf numFmtId="171" fontId="17" fillId="6" borderId="7" xfId="0" applyNumberFormat="1" applyFont="1" applyFill="1" applyBorder="1" applyAlignment="1">
      <alignment horizontal="right" vertical="top"/>
    </xf>
    <xf numFmtId="171" fontId="17" fillId="6" borderId="34" xfId="0" applyNumberFormat="1" applyFont="1" applyFill="1" applyBorder="1" applyAlignment="1">
      <alignment horizontal="right" vertical="top"/>
    </xf>
    <xf numFmtId="171" fontId="17" fillId="0" borderId="28" xfId="0" applyNumberFormat="1" applyFont="1" applyBorder="1" applyAlignment="1">
      <alignment horizontal="right" vertical="top"/>
    </xf>
    <xf numFmtId="171" fontId="17" fillId="6" borderId="15" xfId="0" applyNumberFormat="1" applyFont="1" applyFill="1" applyBorder="1" applyAlignment="1">
      <alignment horizontal="right" vertical="top"/>
    </xf>
    <xf numFmtId="171" fontId="17" fillId="6" borderId="24" xfId="0" applyNumberFormat="1" applyFont="1" applyFill="1" applyBorder="1" applyAlignment="1">
      <alignment horizontal="right" vertical="top"/>
    </xf>
    <xf numFmtId="171" fontId="17" fillId="0" borderId="0" xfId="0" applyNumberFormat="1" applyFont="1" applyAlignment="1">
      <alignment horizontal="left" vertical="top"/>
    </xf>
    <xf numFmtId="171" fontId="17" fillId="0" borderId="0" xfId="0" applyNumberFormat="1" applyFont="1" applyAlignment="1">
      <alignment horizontal="right" vertical="top"/>
    </xf>
    <xf numFmtId="171" fontId="25" fillId="0" borderId="0" xfId="0" applyNumberFormat="1" applyFont="1" applyAlignment="1">
      <alignment vertical="top"/>
    </xf>
    <xf numFmtId="171" fontId="17" fillId="0" borderId="0" xfId="0" applyNumberFormat="1" applyFont="1"/>
    <xf numFmtId="0" fontId="19" fillId="0" borderId="30" xfId="0" applyFont="1" applyBorder="1" applyAlignment="1">
      <alignment horizontal="left" indent="1"/>
    </xf>
    <xf numFmtId="169" fontId="17" fillId="0" borderId="7" xfId="0" applyNumberFormat="1" applyFont="1" applyBorder="1" applyAlignment="1">
      <alignment horizontal="left" vertical="top" wrapText="1" indent="1"/>
    </xf>
    <xf numFmtId="169" fontId="17" fillId="0" borderId="15" xfId="0" applyNumberFormat="1" applyFont="1" applyBorder="1" applyAlignment="1">
      <alignment horizontal="left" vertical="top" wrapText="1" indent="1"/>
    </xf>
    <xf numFmtId="169" fontId="17" fillId="0" borderId="12" xfId="0" applyNumberFormat="1" applyFont="1" applyBorder="1" applyAlignment="1">
      <alignment horizontal="justify" vertical="top"/>
    </xf>
    <xf numFmtId="169" fontId="17" fillId="0" borderId="7" xfId="0" applyNumberFormat="1" applyFont="1" applyBorder="1" applyAlignment="1">
      <alignment horizontal="left" vertical="center" wrapText="1" indent="1"/>
    </xf>
    <xf numFmtId="169" fontId="17" fillId="6" borderId="7" xfId="0" applyNumberFormat="1" applyFont="1" applyFill="1" applyBorder="1" applyAlignment="1">
      <alignment horizontal="left" vertical="center" wrapText="1"/>
    </xf>
    <xf numFmtId="169" fontId="17" fillId="0" borderId="19" xfId="0" applyNumberFormat="1" applyFont="1" applyBorder="1"/>
    <xf numFmtId="169" fontId="17" fillId="0" borderId="5" xfId="0" applyNumberFormat="1" applyFont="1" applyBorder="1"/>
    <xf numFmtId="169" fontId="17" fillId="0" borderId="0" xfId="1" applyNumberFormat="1" applyFont="1" applyBorder="1"/>
    <xf numFmtId="169" fontId="16" fillId="3" borderId="1" xfId="0" applyNumberFormat="1" applyFont="1" applyFill="1" applyBorder="1" applyAlignment="1">
      <alignment horizontal="center" vertical="center"/>
    </xf>
    <xf numFmtId="169" fontId="18" fillId="5" borderId="1" xfId="0" applyNumberFormat="1" applyFont="1" applyFill="1" applyBorder="1" applyAlignment="1">
      <alignment horizontal="right" vertical="center" wrapText="1"/>
    </xf>
    <xf numFmtId="169" fontId="17" fillId="6" borderId="14" xfId="0" applyNumberFormat="1" applyFont="1" applyFill="1" applyBorder="1" applyAlignment="1">
      <alignment horizontal="right" vertical="top"/>
    </xf>
    <xf numFmtId="169" fontId="17" fillId="6" borderId="9" xfId="0" applyNumberFormat="1" applyFont="1" applyFill="1" applyBorder="1" applyAlignment="1">
      <alignment horizontal="right" vertical="top"/>
    </xf>
    <xf numFmtId="169" fontId="18" fillId="5" borderId="1" xfId="0" applyNumberFormat="1" applyFont="1" applyFill="1" applyBorder="1" applyAlignment="1">
      <alignment horizontal="right" vertical="top" wrapText="1"/>
    </xf>
    <xf numFmtId="169" fontId="31" fillId="0" borderId="6" xfId="0" applyNumberFormat="1" applyFont="1" applyBorder="1" applyAlignment="1">
      <alignment wrapText="1"/>
    </xf>
    <xf numFmtId="169" fontId="17" fillId="6" borderId="24" xfId="0" applyNumberFormat="1" applyFont="1" applyFill="1" applyBorder="1" applyAlignment="1">
      <alignment horizontal="right" vertical="top"/>
    </xf>
    <xf numFmtId="169" fontId="17" fillId="0" borderId="0" xfId="1" applyNumberFormat="1" applyFont="1"/>
    <xf numFmtId="0" fontId="17" fillId="6" borderId="15" xfId="0" applyFont="1" applyFill="1" applyBorder="1"/>
    <xf numFmtId="171" fontId="17" fillId="0" borderId="15" xfId="0" applyNumberFormat="1" applyFont="1" applyBorder="1" applyAlignment="1">
      <alignment horizontal="right" vertical="top"/>
    </xf>
    <xf numFmtId="0" fontId="19" fillId="6" borderId="7" xfId="0" applyFont="1" applyFill="1" applyBorder="1" applyAlignment="1">
      <alignment horizontal="left" vertical="center" wrapText="1" indent="1"/>
    </xf>
    <xf numFmtId="0" fontId="17" fillId="6" borderId="9" xfId="0" applyFont="1" applyFill="1" applyBorder="1"/>
    <xf numFmtId="0" fontId="19" fillId="0" borderId="7" xfId="0" applyFont="1" applyBorder="1" applyAlignment="1">
      <alignment horizontal="left" indent="1"/>
    </xf>
    <xf numFmtId="172" fontId="17" fillId="0" borderId="17" xfId="1" applyNumberFormat="1" applyFont="1" applyBorder="1"/>
    <xf numFmtId="172" fontId="18" fillId="5" borderId="20" xfId="0" applyNumberFormat="1" applyFont="1" applyFill="1" applyBorder="1" applyAlignment="1">
      <alignment vertical="center" wrapText="1"/>
    </xf>
    <xf numFmtId="172" fontId="17" fillId="0" borderId="12" xfId="1" applyNumberFormat="1" applyFont="1" applyFill="1" applyBorder="1" applyAlignment="1">
      <alignment horizontal="left" vertical="top"/>
    </xf>
    <xf numFmtId="172" fontId="17" fillId="0" borderId="12" xfId="1" applyNumberFormat="1" applyFont="1" applyBorder="1" applyAlignment="1">
      <alignment horizontal="left" vertical="top"/>
    </xf>
    <xf numFmtId="172" fontId="17" fillId="0" borderId="29" xfId="1" applyNumberFormat="1" applyFont="1" applyFill="1" applyBorder="1" applyAlignment="1">
      <alignment horizontal="left" vertical="top"/>
    </xf>
    <xf numFmtId="172" fontId="17" fillId="6" borderId="12" xfId="1" applyNumberFormat="1" applyFont="1" applyFill="1" applyBorder="1" applyAlignment="1">
      <alignment horizontal="left" vertical="top"/>
    </xf>
    <xf numFmtId="172" fontId="17" fillId="0" borderId="7" xfId="1" applyNumberFormat="1" applyFont="1" applyFill="1" applyBorder="1" applyAlignment="1">
      <alignment horizontal="left" vertical="top"/>
    </xf>
    <xf numFmtId="172" fontId="18" fillId="5" borderId="4" xfId="0" applyNumberFormat="1" applyFont="1" applyFill="1" applyBorder="1" applyAlignment="1">
      <alignment vertical="top" wrapText="1"/>
    </xf>
    <xf numFmtId="172" fontId="18" fillId="0" borderId="7" xfId="0" applyNumberFormat="1" applyFont="1" applyBorder="1" applyAlignment="1">
      <alignment vertical="top"/>
    </xf>
    <xf numFmtId="172" fontId="17" fillId="6" borderId="16" xfId="1" applyNumberFormat="1" applyFont="1" applyFill="1" applyBorder="1" applyAlignment="1">
      <alignment horizontal="left" vertical="top"/>
    </xf>
    <xf numFmtId="172" fontId="17" fillId="0" borderId="7" xfId="1" applyNumberFormat="1" applyFont="1" applyBorder="1" applyAlignment="1">
      <alignment horizontal="left" vertical="top"/>
    </xf>
    <xf numFmtId="172" fontId="17" fillId="6" borderId="15" xfId="1" applyNumberFormat="1" applyFont="1" applyFill="1" applyBorder="1" applyAlignment="1">
      <alignment horizontal="left" vertical="top"/>
    </xf>
    <xf numFmtId="172" fontId="17" fillId="0" borderId="11" xfId="1" applyNumberFormat="1" applyFont="1" applyBorder="1" applyAlignment="1">
      <alignment horizontal="left" vertical="top"/>
    </xf>
    <xf numFmtId="172" fontId="17" fillId="6" borderId="34" xfId="1" applyNumberFormat="1" applyFont="1" applyFill="1" applyBorder="1" applyAlignment="1">
      <alignment horizontal="left" vertical="top"/>
    </xf>
    <xf numFmtId="172" fontId="17" fillId="0" borderId="0" xfId="1" applyNumberFormat="1" applyFont="1"/>
    <xf numFmtId="172" fontId="17" fillId="0" borderId="15" xfId="1" applyNumberFormat="1" applyFont="1" applyBorder="1" applyAlignment="1">
      <alignment horizontal="left" vertical="top"/>
    </xf>
    <xf numFmtId="172" fontId="17" fillId="6" borderId="7" xfId="1" applyNumberFormat="1" applyFont="1" applyFill="1" applyBorder="1" applyAlignment="1">
      <alignment horizontal="left" vertical="top"/>
    </xf>
    <xf numFmtId="172" fontId="18" fillId="5" borderId="4" xfId="0" applyNumberFormat="1" applyFont="1" applyFill="1" applyBorder="1" applyAlignment="1">
      <alignment vertical="center" wrapText="1"/>
    </xf>
    <xf numFmtId="172" fontId="17" fillId="0" borderId="28" xfId="1" applyNumberFormat="1" applyFont="1" applyBorder="1" applyAlignment="1">
      <alignment horizontal="left" vertical="top"/>
    </xf>
    <xf numFmtId="172" fontId="17" fillId="0" borderId="6" xfId="1" applyNumberFormat="1" applyFont="1" applyBorder="1" applyAlignment="1">
      <alignment horizontal="left" vertical="top"/>
    </xf>
    <xf numFmtId="172" fontId="17" fillId="0" borderId="0" xfId="1" applyNumberFormat="1" applyFont="1" applyAlignment="1">
      <alignment horizontal="left" vertical="top"/>
    </xf>
    <xf numFmtId="172" fontId="0" fillId="0" borderId="0" xfId="0" applyNumberFormat="1"/>
    <xf numFmtId="5" fontId="16" fillId="3" borderId="1" xfId="1" applyNumberFormat="1" applyFont="1" applyFill="1" applyBorder="1" applyAlignment="1">
      <alignment horizontal="center" vertical="center" wrapText="1"/>
    </xf>
    <xf numFmtId="5" fontId="17" fillId="6" borderId="31" xfId="1" applyNumberFormat="1" applyFont="1" applyFill="1" applyBorder="1" applyAlignment="1">
      <alignment horizontal="left" vertical="top"/>
    </xf>
    <xf numFmtId="5" fontId="17" fillId="0" borderId="12" xfId="1" applyNumberFormat="1" applyFont="1" applyFill="1" applyBorder="1" applyAlignment="1">
      <alignment horizontal="left" vertical="top"/>
    </xf>
    <xf numFmtId="5" fontId="17" fillId="6" borderId="12" xfId="1" applyNumberFormat="1" applyFont="1" applyFill="1" applyBorder="1" applyAlignment="1">
      <alignment horizontal="left" vertical="top"/>
    </xf>
    <xf numFmtId="5" fontId="17" fillId="0" borderId="28" xfId="1" applyNumberFormat="1" applyFont="1" applyFill="1" applyBorder="1" applyAlignment="1">
      <alignment horizontal="left" vertical="top"/>
    </xf>
    <xf numFmtId="5" fontId="18" fillId="0" borderId="7" xfId="0" applyNumberFormat="1" applyFont="1" applyBorder="1" applyAlignment="1">
      <alignment vertical="top"/>
    </xf>
    <xf numFmtId="5" fontId="17" fillId="6" borderId="16" xfId="1" applyNumberFormat="1" applyFont="1" applyFill="1" applyBorder="1" applyAlignment="1">
      <alignment horizontal="left" vertical="top"/>
    </xf>
    <xf numFmtId="5" fontId="17" fillId="0" borderId="7" xfId="1" applyNumberFormat="1" applyFont="1" applyBorder="1" applyAlignment="1">
      <alignment horizontal="left" vertical="top"/>
    </xf>
    <xf numFmtId="5" fontId="17" fillId="6" borderId="15" xfId="1" applyNumberFormat="1" applyFont="1" applyFill="1" applyBorder="1" applyAlignment="1">
      <alignment horizontal="left" vertical="top"/>
    </xf>
    <xf numFmtId="5" fontId="17" fillId="0" borderId="11" xfId="1" applyNumberFormat="1" applyFont="1" applyBorder="1" applyAlignment="1">
      <alignment horizontal="left" vertical="top"/>
    </xf>
    <xf numFmtId="5" fontId="17" fillId="6" borderId="34" xfId="1" applyNumberFormat="1" applyFont="1" applyFill="1" applyBorder="1" applyAlignment="1">
      <alignment horizontal="left" vertical="top"/>
    </xf>
    <xf numFmtId="5" fontId="17" fillId="0" borderId="28" xfId="1" applyNumberFormat="1" applyFont="1" applyBorder="1" applyAlignment="1">
      <alignment horizontal="left" vertical="top"/>
    </xf>
    <xf numFmtId="5" fontId="17" fillId="6" borderId="34" xfId="0" applyNumberFormat="1" applyFont="1" applyFill="1" applyBorder="1" applyAlignment="1">
      <alignment horizontal="left" vertical="top"/>
    </xf>
    <xf numFmtId="5" fontId="17" fillId="6" borderId="7" xfId="1" applyNumberFormat="1" applyFont="1" applyFill="1" applyBorder="1" applyAlignment="1">
      <alignment horizontal="left" vertical="top"/>
    </xf>
    <xf numFmtId="5" fontId="17" fillId="0" borderId="12" xfId="1" applyNumberFormat="1" applyFont="1" applyBorder="1" applyAlignment="1">
      <alignment horizontal="left" vertical="top"/>
    </xf>
    <xf numFmtId="5" fontId="17" fillId="0" borderId="35" xfId="1" applyNumberFormat="1" applyFont="1" applyBorder="1" applyAlignment="1">
      <alignment horizontal="left" vertical="top"/>
    </xf>
    <xf numFmtId="173" fontId="17" fillId="6" borderId="31" xfId="1" applyNumberFormat="1" applyFont="1" applyFill="1" applyBorder="1" applyAlignment="1">
      <alignment horizontal="left" vertical="top"/>
    </xf>
    <xf numFmtId="173" fontId="17" fillId="0" borderId="12" xfId="1" applyNumberFormat="1" applyFont="1" applyFill="1" applyBorder="1" applyAlignment="1">
      <alignment horizontal="left" vertical="top"/>
    </xf>
    <xf numFmtId="173" fontId="17" fillId="6" borderId="12" xfId="1" applyNumberFormat="1" applyFont="1" applyFill="1" applyBorder="1" applyAlignment="1">
      <alignment horizontal="left" vertical="top"/>
    </xf>
    <xf numFmtId="173" fontId="17" fillId="0" borderId="28" xfId="1" applyNumberFormat="1" applyFont="1" applyFill="1" applyBorder="1" applyAlignment="1">
      <alignment horizontal="left" vertical="top"/>
    </xf>
    <xf numFmtId="173" fontId="18" fillId="5" borderId="4" xfId="0" applyNumberFormat="1" applyFont="1" applyFill="1" applyBorder="1" applyAlignment="1">
      <alignment vertical="top" wrapText="1"/>
    </xf>
    <xf numFmtId="173" fontId="18" fillId="0" borderId="7" xfId="0" applyNumberFormat="1" applyFont="1" applyBorder="1" applyAlignment="1">
      <alignment vertical="top"/>
    </xf>
    <xf numFmtId="173" fontId="17" fillId="6" borderId="16" xfId="1" applyNumberFormat="1" applyFont="1" applyFill="1" applyBorder="1" applyAlignment="1">
      <alignment horizontal="left" vertical="top"/>
    </xf>
    <xf numFmtId="173" fontId="17" fillId="0" borderId="7" xfId="1" applyNumberFormat="1" applyFont="1" applyBorder="1" applyAlignment="1">
      <alignment horizontal="left" vertical="top"/>
    </xf>
    <xf numFmtId="173" fontId="17" fillId="6" borderId="15" xfId="1" applyNumberFormat="1" applyFont="1" applyFill="1" applyBorder="1" applyAlignment="1">
      <alignment horizontal="left" vertical="top"/>
    </xf>
    <xf numFmtId="173" fontId="17" fillId="0" borderId="11" xfId="1" applyNumberFormat="1" applyFont="1" applyBorder="1" applyAlignment="1">
      <alignment horizontal="left" vertical="top"/>
    </xf>
    <xf numFmtId="173" fontId="17" fillId="6" borderId="34" xfId="1" applyNumberFormat="1" applyFont="1" applyFill="1" applyBorder="1" applyAlignment="1">
      <alignment horizontal="left" vertical="top"/>
    </xf>
    <xf numFmtId="173" fontId="17" fillId="0" borderId="28" xfId="1" applyNumberFormat="1" applyFont="1" applyBorder="1" applyAlignment="1">
      <alignment horizontal="left" vertical="top"/>
    </xf>
    <xf numFmtId="173" fontId="17" fillId="0" borderId="15" xfId="1" applyNumberFormat="1" applyFont="1" applyBorder="1" applyAlignment="1">
      <alignment horizontal="left" vertical="top"/>
    </xf>
    <xf numFmtId="173" fontId="17" fillId="0" borderId="7" xfId="1" applyNumberFormat="1" applyFont="1" applyFill="1" applyBorder="1" applyAlignment="1">
      <alignment horizontal="left" vertical="top"/>
    </xf>
    <xf numFmtId="173" fontId="17" fillId="6" borderId="7" xfId="1" applyNumberFormat="1" applyFont="1" applyFill="1" applyBorder="1" applyAlignment="1">
      <alignment horizontal="left" vertical="top"/>
    </xf>
    <xf numFmtId="173" fontId="18" fillId="5" borderId="4" xfId="0" applyNumberFormat="1" applyFont="1" applyFill="1" applyBorder="1" applyAlignment="1">
      <alignment vertical="center" wrapText="1"/>
    </xf>
    <xf numFmtId="173" fontId="17" fillId="0" borderId="12" xfId="1" applyNumberFormat="1" applyFont="1" applyBorder="1" applyAlignment="1">
      <alignment horizontal="left" vertical="top"/>
    </xf>
    <xf numFmtId="173" fontId="17" fillId="0" borderId="35" xfId="1" applyNumberFormat="1" applyFont="1" applyBorder="1" applyAlignment="1">
      <alignment horizontal="left" vertical="top"/>
    </xf>
    <xf numFmtId="172" fontId="17" fillId="0" borderId="35" xfId="1" applyNumberFormat="1" applyFont="1" applyBorder="1"/>
    <xf numFmtId="172" fontId="16" fillId="3" borderId="4" xfId="1" applyNumberFormat="1" applyFont="1" applyFill="1" applyBorder="1" applyAlignment="1">
      <alignment horizontal="center" vertical="center" wrapText="1"/>
    </xf>
    <xf numFmtId="172" fontId="18" fillId="3" borderId="4" xfId="1" applyNumberFormat="1" applyFont="1" applyFill="1" applyBorder="1" applyAlignment="1">
      <alignment horizontal="center" vertical="center" wrapText="1"/>
    </xf>
    <xf numFmtId="172" fontId="17" fillId="0" borderId="35" xfId="1" applyNumberFormat="1" applyFont="1" applyFill="1" applyBorder="1" applyAlignment="1">
      <alignment horizontal="left" vertical="top"/>
    </xf>
    <xf numFmtId="172" fontId="18" fillId="5" borderId="4" xfId="1" applyNumberFormat="1" applyFont="1" applyFill="1" applyBorder="1" applyAlignment="1">
      <alignment vertical="top" wrapText="1"/>
    </xf>
    <xf numFmtId="172" fontId="18" fillId="5" borderId="4" xfId="1" applyNumberFormat="1" applyFont="1" applyFill="1" applyBorder="1" applyAlignment="1">
      <alignment vertical="center" wrapText="1"/>
    </xf>
    <xf numFmtId="172" fontId="30" fillId="7" borderId="4" xfId="1" applyNumberFormat="1" applyFont="1" applyFill="1" applyBorder="1" applyAlignment="1">
      <alignment horizontal="left"/>
    </xf>
    <xf numFmtId="44" fontId="17" fillId="5" borderId="0" xfId="1" applyFont="1" applyFill="1"/>
    <xf numFmtId="173" fontId="17" fillId="0" borderId="30" xfId="1" applyNumberFormat="1" applyFont="1" applyFill="1" applyBorder="1" applyAlignment="1">
      <alignment horizontal="left" vertical="top"/>
    </xf>
    <xf numFmtId="44" fontId="17" fillId="5" borderId="22" xfId="1" applyFont="1" applyFill="1" applyBorder="1"/>
    <xf numFmtId="44" fontId="17" fillId="5" borderId="3" xfId="1" applyFont="1" applyFill="1" applyBorder="1"/>
    <xf numFmtId="169" fontId="17" fillId="0" borderId="7" xfId="0" applyNumberFormat="1" applyFont="1" applyBorder="1" applyAlignment="1">
      <alignment horizontal="justify" vertical="center" wrapText="1"/>
    </xf>
    <xf numFmtId="172" fontId="18" fillId="5" borderId="20" xfId="1" applyNumberFormat="1" applyFont="1" applyFill="1" applyBorder="1" applyAlignment="1">
      <alignment vertical="center" wrapText="1"/>
    </xf>
    <xf numFmtId="0" fontId="0" fillId="5" borderId="0" xfId="0" applyFill="1"/>
    <xf numFmtId="5" fontId="17" fillId="0" borderId="30" xfId="1" applyNumberFormat="1" applyFont="1" applyBorder="1" applyAlignment="1">
      <alignment horizontal="left" vertical="top"/>
    </xf>
    <xf numFmtId="0" fontId="0" fillId="5" borderId="3" xfId="0" applyFill="1" applyBorder="1"/>
    <xf numFmtId="172" fontId="17" fillId="0" borderId="6" xfId="1" applyNumberFormat="1" applyFont="1" applyBorder="1"/>
    <xf numFmtId="172" fontId="18" fillId="5" borderId="1" xfId="1" applyNumberFormat="1" applyFont="1" applyFill="1" applyBorder="1" applyAlignment="1">
      <alignment vertical="center" wrapText="1"/>
    </xf>
    <xf numFmtId="0" fontId="19" fillId="0" borderId="17" xfId="0" applyFont="1" applyBorder="1"/>
    <xf numFmtId="0" fontId="19" fillId="0" borderId="0" xfId="0" applyFont="1" applyAlignment="1">
      <alignment wrapText="1"/>
    </xf>
    <xf numFmtId="0" fontId="19" fillId="0" borderId="0" xfId="0" applyFont="1"/>
    <xf numFmtId="0" fontId="34" fillId="3" borderId="2"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24" fillId="5" borderId="22" xfId="0" applyFont="1" applyFill="1" applyBorder="1" applyAlignment="1">
      <alignment vertical="center" wrapText="1"/>
    </xf>
    <xf numFmtId="0" fontId="19" fillId="6" borderId="34" xfId="0" applyFont="1" applyFill="1" applyBorder="1" applyAlignment="1">
      <alignment horizontal="left" vertical="top" wrapText="1"/>
    </xf>
    <xf numFmtId="0" fontId="19" fillId="0" borderId="7" xfId="0" applyFont="1" applyBorder="1" applyAlignment="1">
      <alignment horizontal="left" vertical="top" wrapText="1"/>
    </xf>
    <xf numFmtId="0" fontId="19" fillId="6" borderId="9" xfId="0" applyFont="1" applyFill="1" applyBorder="1" applyAlignment="1">
      <alignment horizontal="left" vertical="top" wrapText="1"/>
    </xf>
    <xf numFmtId="0" fontId="19" fillId="0" borderId="35" xfId="0" applyFont="1" applyBorder="1" applyAlignment="1">
      <alignment horizontal="left" vertical="top"/>
    </xf>
    <xf numFmtId="0" fontId="24" fillId="5" borderId="3" xfId="0" applyFont="1" applyFill="1" applyBorder="1" applyAlignment="1">
      <alignment vertical="top" wrapText="1"/>
    </xf>
    <xf numFmtId="0" fontId="19" fillId="6" borderId="23" xfId="0" applyFont="1" applyFill="1" applyBorder="1" applyAlignment="1">
      <alignment horizontal="left" vertical="top" wrapText="1"/>
    </xf>
    <xf numFmtId="0" fontId="24" fillId="0" borderId="30" xfId="0" applyFont="1" applyBorder="1" applyAlignment="1">
      <alignment vertical="top"/>
    </xf>
    <xf numFmtId="0" fontId="19" fillId="6" borderId="12" xfId="0" applyFont="1" applyFill="1" applyBorder="1" applyAlignment="1">
      <alignment vertical="top" wrapText="1"/>
    </xf>
    <xf numFmtId="0" fontId="19" fillId="0" borderId="13" xfId="0" applyFont="1" applyBorder="1" applyAlignment="1">
      <alignment vertical="top"/>
    </xf>
    <xf numFmtId="0" fontId="19" fillId="6" borderId="31" xfId="0" applyFont="1" applyFill="1" applyBorder="1" applyAlignment="1">
      <alignment vertical="top"/>
    </xf>
    <xf numFmtId="0" fontId="19" fillId="0" borderId="29" xfId="0" applyFont="1" applyBorder="1" applyAlignment="1">
      <alignment horizontal="left" vertical="top" wrapText="1"/>
    </xf>
    <xf numFmtId="0" fontId="19" fillId="6" borderId="34" xfId="0" applyFont="1" applyFill="1" applyBorder="1" applyAlignment="1">
      <alignment horizontal="left" vertical="top"/>
    </xf>
    <xf numFmtId="0" fontId="21" fillId="6" borderId="16" xfId="0" applyFont="1" applyFill="1" applyBorder="1" applyAlignment="1">
      <alignment horizontal="left" vertical="top" wrapText="1"/>
    </xf>
    <xf numFmtId="0" fontId="19" fillId="0" borderId="12" xfId="0" applyFont="1" applyBorder="1" applyAlignment="1">
      <alignment horizontal="left" vertical="top" wrapText="1"/>
    </xf>
    <xf numFmtId="0" fontId="19" fillId="6" borderId="7" xfId="0" applyFont="1" applyFill="1" applyBorder="1" applyAlignment="1">
      <alignment horizontal="left" vertical="top" wrapText="1"/>
    </xf>
    <xf numFmtId="0" fontId="24" fillId="5" borderId="3" xfId="0" applyFont="1" applyFill="1" applyBorder="1" applyAlignment="1">
      <alignment vertical="center" wrapText="1"/>
    </xf>
    <xf numFmtId="0" fontId="19" fillId="6" borderId="7" xfId="0" applyFont="1" applyFill="1" applyBorder="1"/>
    <xf numFmtId="0" fontId="37" fillId="0" borderId="0" xfId="0" applyFont="1" applyAlignment="1">
      <alignment vertical="top"/>
    </xf>
    <xf numFmtId="0" fontId="19" fillId="0" borderId="7" xfId="0" applyFont="1" applyBorder="1" applyAlignment="1">
      <alignment vertical="top" wrapText="1"/>
    </xf>
    <xf numFmtId="0" fontId="19" fillId="0" borderId="16" xfId="0" applyFont="1" applyBorder="1" applyAlignment="1">
      <alignment vertical="top" wrapText="1"/>
    </xf>
    <xf numFmtId="0" fontId="21" fillId="0" borderId="12" xfId="0" applyFont="1" applyBorder="1" applyAlignment="1">
      <alignment vertical="top" wrapText="1"/>
    </xf>
    <xf numFmtId="0" fontId="19" fillId="0" borderId="12" xfId="0" applyFont="1" applyBorder="1" applyAlignment="1">
      <alignment vertical="top" wrapText="1"/>
    </xf>
    <xf numFmtId="0" fontId="19" fillId="0" borderId="7" xfId="0" applyFont="1" applyBorder="1" applyAlignment="1">
      <alignment vertical="center" wrapText="1"/>
    </xf>
    <xf numFmtId="0" fontId="19" fillId="0" borderId="30" xfId="0" applyFont="1" applyBorder="1" applyAlignment="1">
      <alignment vertical="top" wrapText="1"/>
    </xf>
    <xf numFmtId="0" fontId="19" fillId="0" borderId="5" xfId="0" applyFont="1" applyBorder="1" applyAlignment="1">
      <alignment vertical="top" wrapText="1"/>
    </xf>
    <xf numFmtId="0" fontId="21" fillId="0" borderId="30" xfId="0" applyFont="1" applyBorder="1" applyAlignment="1">
      <alignment vertical="top" wrapText="1"/>
    </xf>
    <xf numFmtId="0" fontId="21" fillId="0" borderId="7" xfId="0" applyFont="1" applyBorder="1" applyAlignment="1">
      <alignment vertical="top" wrapText="1"/>
    </xf>
    <xf numFmtId="2" fontId="19" fillId="0" borderId="24" xfId="0" applyNumberFormat="1" applyFont="1" applyBorder="1" applyAlignment="1">
      <alignment vertical="top" wrapText="1"/>
    </xf>
    <xf numFmtId="0" fontId="19" fillId="0" borderId="24" xfId="0" applyFont="1" applyBorder="1" applyAlignment="1">
      <alignment vertical="top" wrapText="1"/>
    </xf>
    <xf numFmtId="0" fontId="19" fillId="0" borderId="0" xfId="0" applyFont="1" applyAlignment="1">
      <alignment vertical="top" wrapText="1"/>
    </xf>
    <xf numFmtId="0" fontId="19" fillId="0" borderId="18" xfId="0" applyFont="1" applyBorder="1" applyAlignment="1">
      <alignment vertical="top" wrapText="1"/>
    </xf>
    <xf numFmtId="0" fontId="19" fillId="0" borderId="29" xfId="0" applyFont="1" applyBorder="1" applyAlignment="1">
      <alignment vertical="top" wrapText="1"/>
    </xf>
    <xf numFmtId="0" fontId="19" fillId="0" borderId="12" xfId="0" applyFont="1" applyBorder="1" applyAlignment="1">
      <alignment vertical="top"/>
    </xf>
    <xf numFmtId="0" fontId="19" fillId="0" borderId="7" xfId="0" applyFont="1" applyBorder="1"/>
    <xf numFmtId="0" fontId="19" fillId="0" borderId="15" xfId="0" applyFont="1" applyBorder="1" applyAlignment="1">
      <alignment vertical="top" wrapText="1"/>
    </xf>
    <xf numFmtId="0" fontId="19" fillId="0" borderId="16" xfId="0" applyFont="1" applyBorder="1" applyAlignment="1">
      <alignment vertical="top"/>
    </xf>
    <xf numFmtId="0" fontId="19" fillId="6" borderId="16" xfId="0" applyFont="1" applyFill="1" applyBorder="1" applyAlignment="1">
      <alignment vertical="top" wrapText="1"/>
    </xf>
    <xf numFmtId="0" fontId="19" fillId="0" borderId="24" xfId="0" applyFont="1" applyBorder="1" applyAlignment="1">
      <alignment vertical="center" wrapText="1"/>
    </xf>
    <xf numFmtId="0" fontId="19" fillId="0" borderId="28" xfId="0" applyFont="1" applyBorder="1" applyAlignment="1">
      <alignment vertical="top"/>
    </xf>
    <xf numFmtId="168" fontId="19" fillId="0" borderId="15" xfId="0" applyNumberFormat="1" applyFont="1" applyBorder="1" applyAlignment="1">
      <alignment horizontal="left" vertical="top"/>
    </xf>
    <xf numFmtId="168" fontId="19" fillId="0" borderId="15" xfId="0" applyNumberFormat="1" applyFont="1" applyBorder="1" applyAlignment="1">
      <alignment horizontal="left"/>
    </xf>
    <xf numFmtId="0" fontId="19" fillId="6" borderId="15" xfId="0" applyFont="1" applyFill="1" applyBorder="1" applyAlignment="1">
      <alignment vertical="top"/>
    </xf>
    <xf numFmtId="168" fontId="19" fillId="0" borderId="15" xfId="0" applyNumberFormat="1" applyFont="1" applyBorder="1" applyAlignment="1">
      <alignment horizontal="left" vertical="top" wrapText="1"/>
    </xf>
    <xf numFmtId="0" fontId="34" fillId="3" borderId="19" xfId="0" applyFont="1" applyFill="1" applyBorder="1" applyAlignment="1">
      <alignment vertical="center" wrapText="1"/>
    </xf>
    <xf numFmtId="0" fontId="19" fillId="6" borderId="34" xfId="0" applyFont="1" applyFill="1" applyBorder="1" applyAlignment="1">
      <alignment vertical="top" wrapText="1"/>
    </xf>
    <xf numFmtId="0" fontId="19" fillId="6" borderId="9" xfId="0" applyFont="1" applyFill="1" applyBorder="1" applyAlignment="1">
      <alignment vertical="top" wrapText="1"/>
    </xf>
    <xf numFmtId="0" fontId="19" fillId="0" borderId="35" xfId="0" applyFont="1" applyBorder="1" applyAlignment="1">
      <alignment vertical="top"/>
    </xf>
    <xf numFmtId="0" fontId="19" fillId="6" borderId="23" xfId="0" applyFont="1" applyFill="1" applyBorder="1" applyAlignment="1">
      <alignment vertical="top" wrapText="1"/>
    </xf>
    <xf numFmtId="0" fontId="19" fillId="6" borderId="15" xfId="0" applyFont="1" applyFill="1" applyBorder="1" applyAlignment="1">
      <alignment vertical="top" wrapText="1"/>
    </xf>
    <xf numFmtId="0" fontId="19" fillId="6" borderId="34" xfId="0" applyFont="1" applyFill="1" applyBorder="1" applyAlignment="1">
      <alignment vertical="top"/>
    </xf>
    <xf numFmtId="0" fontId="21" fillId="6" borderId="16" xfId="0" applyFont="1" applyFill="1" applyBorder="1" applyAlignment="1">
      <alignment vertical="top" wrapText="1"/>
    </xf>
    <xf numFmtId="0" fontId="19" fillId="6" borderId="7" xfId="0" applyFont="1" applyFill="1" applyBorder="1" applyAlignment="1">
      <alignment vertical="top" wrapText="1"/>
    </xf>
    <xf numFmtId="0" fontId="38" fillId="6" borderId="0" xfId="0" applyFont="1" applyFill="1"/>
    <xf numFmtId="0" fontId="19" fillId="0" borderId="12" xfId="0" applyFont="1" applyBorder="1"/>
    <xf numFmtId="0" fontId="19" fillId="6" borderId="0" xfId="0" applyFont="1" applyFill="1"/>
    <xf numFmtId="169" fontId="17" fillId="6" borderId="7" xfId="0" applyNumberFormat="1" applyFont="1" applyFill="1" applyBorder="1" applyAlignment="1">
      <alignment vertical="center" wrapText="1"/>
    </xf>
    <xf numFmtId="171" fontId="17" fillId="6" borderId="7" xfId="0" applyNumberFormat="1" applyFont="1" applyFill="1" applyBorder="1" applyAlignment="1">
      <alignment vertical="center" wrapText="1"/>
    </xf>
    <xf numFmtId="170" fontId="17" fillId="6" borderId="7" xfId="0" applyNumberFormat="1" applyFont="1" applyFill="1" applyBorder="1" applyAlignment="1">
      <alignment vertical="center" wrapText="1"/>
    </xf>
    <xf numFmtId="170" fontId="0" fillId="0" borderId="0" xfId="0" applyNumberFormat="1"/>
    <xf numFmtId="0" fontId="19" fillId="0" borderId="9" xfId="0" applyFont="1" applyBorder="1"/>
    <xf numFmtId="0" fontId="19" fillId="0" borderId="24" xfId="0" applyFont="1" applyBorder="1" applyAlignment="1">
      <alignment horizontal="right" vertical="top"/>
    </xf>
    <xf numFmtId="2" fontId="17" fillId="0" borderId="14" xfId="0" applyNumberFormat="1" applyFont="1" applyBorder="1" applyAlignment="1">
      <alignment horizontal="right" vertical="top"/>
    </xf>
    <xf numFmtId="0" fontId="17" fillId="0" borderId="34" xfId="0" applyFont="1" applyBorder="1" applyAlignment="1">
      <alignment horizontal="left" vertical="top" wrapText="1"/>
    </xf>
    <xf numFmtId="0" fontId="17" fillId="0" borderId="32" xfId="0" applyFont="1" applyBorder="1" applyAlignment="1">
      <alignment horizontal="left" vertical="top" wrapText="1"/>
    </xf>
    <xf numFmtId="0" fontId="17" fillId="0" borderId="34" xfId="0" applyFont="1" applyBorder="1" applyAlignment="1">
      <alignment horizontal="left" vertical="top"/>
    </xf>
    <xf numFmtId="44" fontId="17" fillId="0" borderId="31" xfId="1" applyFont="1" applyFill="1" applyBorder="1" applyAlignment="1">
      <alignment horizontal="left" vertical="top"/>
    </xf>
    <xf numFmtId="44" fontId="17" fillId="0" borderId="34" xfId="1" applyFont="1" applyFill="1" applyBorder="1" applyAlignment="1">
      <alignment horizontal="left" vertical="top"/>
    </xf>
    <xf numFmtId="2" fontId="17" fillId="0" borderId="9" xfId="0" applyNumberFormat="1" applyFont="1" applyBorder="1" applyAlignment="1">
      <alignment horizontal="right" vertical="top"/>
    </xf>
    <xf numFmtId="0" fontId="17" fillId="0" borderId="9" xfId="0" applyFont="1" applyBorder="1" applyAlignment="1">
      <alignment horizontal="left" vertical="top" wrapText="1"/>
    </xf>
    <xf numFmtId="0" fontId="17" fillId="0" borderId="13" xfId="0" applyFont="1" applyBorder="1" applyAlignment="1">
      <alignment wrapText="1"/>
    </xf>
    <xf numFmtId="0" fontId="17" fillId="0" borderId="35" xfId="0" applyFont="1" applyBorder="1" applyAlignment="1">
      <alignment horizontal="left" vertical="center" wrapText="1"/>
    </xf>
    <xf numFmtId="0" fontId="17" fillId="0" borderId="23" xfId="0" applyFont="1" applyBorder="1" applyAlignment="1">
      <alignment horizontal="left" vertical="top" wrapText="1"/>
    </xf>
    <xf numFmtId="0" fontId="20" fillId="0" borderId="34" xfId="0" applyFont="1" applyBorder="1" applyAlignment="1">
      <alignment horizontal="left" vertical="top"/>
    </xf>
    <xf numFmtId="0" fontId="17" fillId="0" borderId="15" xfId="0" applyFont="1" applyBorder="1" applyAlignment="1">
      <alignment vertical="top" wrapText="1"/>
    </xf>
    <xf numFmtId="0" fontId="17" fillId="0" borderId="7" xfId="0" applyFont="1" applyBorder="1" applyAlignment="1">
      <alignment wrapText="1"/>
    </xf>
    <xf numFmtId="0" fontId="17" fillId="0" borderId="7" xfId="0" applyFont="1" applyBorder="1" applyAlignment="1">
      <alignment vertical="top" wrapText="1"/>
    </xf>
    <xf numFmtId="0" fontId="17" fillId="0" borderId="7" xfId="0" applyFont="1" applyBorder="1" applyAlignment="1">
      <alignment vertical="center" wrapText="1"/>
    </xf>
    <xf numFmtId="0" fontId="20" fillId="0" borderId="16" xfId="0" applyFont="1" applyBorder="1" applyAlignment="1">
      <alignment horizontal="left" vertical="top"/>
    </xf>
    <xf numFmtId="0" fontId="20" fillId="0" borderId="15" xfId="0" applyFont="1" applyBorder="1" applyAlignment="1">
      <alignment horizontal="left" vertical="top"/>
    </xf>
    <xf numFmtId="0" fontId="17" fillId="0" borderId="34" xfId="0" applyFont="1" applyBorder="1" applyAlignment="1">
      <alignment vertical="top" wrapText="1"/>
    </xf>
    <xf numFmtId="44" fontId="17" fillId="0" borderId="15" xfId="1" applyFont="1" applyFill="1" applyBorder="1" applyAlignment="1">
      <alignment vertical="top"/>
    </xf>
    <xf numFmtId="0" fontId="17" fillId="0" borderId="7" xfId="0" applyFont="1" applyBorder="1" applyAlignment="1">
      <alignment vertical="top"/>
    </xf>
    <xf numFmtId="44" fontId="17" fillId="0" borderId="7" xfId="1" applyFont="1" applyFill="1" applyBorder="1" applyAlignment="1">
      <alignment vertical="top"/>
    </xf>
    <xf numFmtId="44" fontId="17" fillId="0" borderId="12" xfId="1" applyFont="1" applyFill="1" applyBorder="1" applyAlignment="1">
      <alignment vertical="top"/>
    </xf>
    <xf numFmtId="0" fontId="17" fillId="0" borderId="20" xfId="0" applyFont="1" applyBorder="1" applyAlignment="1">
      <alignment horizontal="left" vertical="top" wrapText="1"/>
    </xf>
    <xf numFmtId="0" fontId="19" fillId="0" borderId="28" xfId="0" applyFont="1" applyBorder="1" applyAlignment="1">
      <alignment horizontal="left" vertical="top" wrapText="1" indent="1"/>
    </xf>
    <xf numFmtId="0" fontId="19" fillId="0" borderId="11" xfId="0" applyFont="1" applyBorder="1" applyAlignment="1">
      <alignment horizontal="justify" vertical="center" wrapText="1"/>
    </xf>
    <xf numFmtId="0" fontId="17" fillId="0" borderId="10" xfId="0" applyFont="1" applyBorder="1" applyAlignment="1">
      <alignment horizontal="left" vertical="top"/>
    </xf>
    <xf numFmtId="0" fontId="19" fillId="0" borderId="10" xfId="0" applyFont="1" applyBorder="1" applyAlignment="1">
      <alignment horizontal="left" vertical="center" wrapText="1" indent="1"/>
    </xf>
    <xf numFmtId="0" fontId="19" fillId="0" borderId="11" xfId="0" applyFont="1" applyBorder="1" applyAlignment="1">
      <alignment horizontal="left" vertical="center" wrapText="1" indent="1"/>
    </xf>
    <xf numFmtId="0" fontId="22" fillId="0" borderId="0" xfId="0" applyFont="1"/>
    <xf numFmtId="0" fontId="17" fillId="0" borderId="26" xfId="0" applyFont="1" applyBorder="1" applyAlignment="1">
      <alignment horizontal="left" vertical="top" wrapText="1"/>
    </xf>
    <xf numFmtId="44" fontId="17" fillId="0" borderId="13" xfId="1" applyFont="1" applyBorder="1" applyAlignment="1">
      <alignment horizontal="left" vertical="top"/>
    </xf>
    <xf numFmtId="0" fontId="20" fillId="0" borderId="0" xfId="0" applyFont="1"/>
    <xf numFmtId="0" fontId="17" fillId="0" borderId="17" xfId="0" applyFont="1" applyBorder="1" applyAlignment="1">
      <alignment horizontal="right" vertical="top"/>
    </xf>
    <xf numFmtId="0" fontId="18" fillId="5" borderId="22" xfId="0" applyFont="1" applyFill="1" applyBorder="1" applyAlignment="1">
      <alignment horizontal="right" vertical="top" wrapText="1"/>
    </xf>
    <xf numFmtId="0" fontId="17" fillId="0" borderId="9" xfId="0" applyFont="1" applyBorder="1" applyAlignment="1">
      <alignment horizontal="right" vertical="top" wrapText="1"/>
    </xf>
    <xf numFmtId="0" fontId="17" fillId="0" borderId="13" xfId="0" applyFont="1" applyBorder="1" applyAlignment="1">
      <alignment horizontal="right" vertical="top"/>
    </xf>
    <xf numFmtId="0" fontId="20" fillId="0" borderId="16" xfId="0" applyFont="1" applyBorder="1" applyAlignment="1">
      <alignment horizontal="right" vertical="top"/>
    </xf>
    <xf numFmtId="0" fontId="17" fillId="0" borderId="28" xfId="0" applyFont="1" applyBorder="1" applyAlignment="1">
      <alignment horizontal="right" vertical="top" wrapText="1"/>
    </xf>
    <xf numFmtId="0" fontId="20" fillId="0" borderId="7" xfId="0" applyFont="1" applyBorder="1" applyAlignment="1">
      <alignment horizontal="right" vertical="top"/>
    </xf>
    <xf numFmtId="0" fontId="17" fillId="0" borderId="30" xfId="0" applyFont="1" applyBorder="1" applyAlignment="1">
      <alignment vertical="center" wrapText="1"/>
    </xf>
    <xf numFmtId="0" fontId="17" fillId="0" borderId="18" xfId="0" applyFont="1" applyBorder="1" applyAlignment="1">
      <alignment horizontal="left" vertical="top"/>
    </xf>
    <xf numFmtId="44" fontId="17" fillId="0" borderId="29" xfId="1" applyFont="1" applyBorder="1" applyAlignment="1">
      <alignment horizontal="left" vertical="top"/>
    </xf>
    <xf numFmtId="0" fontId="17" fillId="0" borderId="6" xfId="0" applyFont="1" applyBorder="1" applyAlignment="1">
      <alignment horizontal="right" vertical="top"/>
    </xf>
    <xf numFmtId="0" fontId="20" fillId="0" borderId="7" xfId="0" applyFont="1" applyBorder="1" applyAlignment="1">
      <alignment horizontal="left" vertical="top" wrapText="1"/>
    </xf>
    <xf numFmtId="0" fontId="17" fillId="0" borderId="0" xfId="0" applyFont="1" applyAlignment="1">
      <alignment vertical="center"/>
    </xf>
    <xf numFmtId="0" fontId="16" fillId="3" borderId="2" xfId="0" applyFont="1" applyFill="1" applyBorder="1" applyAlignment="1">
      <alignment horizontal="right" vertical="center" wrapText="1"/>
    </xf>
    <xf numFmtId="44" fontId="17" fillId="0" borderId="0" xfId="1" applyFont="1" applyFill="1" applyBorder="1" applyAlignment="1">
      <alignment vertical="top"/>
    </xf>
    <xf numFmtId="44" fontId="17" fillId="0" borderId="0" xfId="1" applyFont="1" applyFill="1" applyBorder="1"/>
    <xf numFmtId="0" fontId="11" fillId="0" borderId="0" xfId="0" applyFont="1" applyAlignment="1">
      <alignment horizontal="center"/>
    </xf>
    <xf numFmtId="0" fontId="16" fillId="0" borderId="0" xfId="0" applyFont="1" applyAlignment="1">
      <alignment horizontal="center" vertical="center"/>
    </xf>
    <xf numFmtId="44" fontId="16" fillId="0" borderId="0" xfId="1" applyFont="1" applyFill="1" applyBorder="1" applyAlignment="1">
      <alignment horizontal="center" vertical="center" wrapText="1"/>
    </xf>
    <xf numFmtId="44" fontId="18" fillId="0" borderId="0" xfId="1" applyFont="1" applyFill="1" applyBorder="1" applyAlignment="1">
      <alignment vertical="center" wrapText="1"/>
    </xf>
    <xf numFmtId="44" fontId="22" fillId="0" borderId="0" xfId="1" applyFont="1" applyFill="1" applyBorder="1" applyAlignment="1">
      <alignment horizontal="left" vertical="top"/>
    </xf>
    <xf numFmtId="44" fontId="30" fillId="0" borderId="0" xfId="1" applyFont="1" applyFill="1" applyBorder="1" applyAlignment="1">
      <alignment horizontal="left"/>
    </xf>
    <xf numFmtId="44" fontId="17" fillId="0" borderId="0" xfId="1" applyFont="1" applyFill="1" applyAlignment="1">
      <alignment horizontal="left" vertical="top"/>
    </xf>
    <xf numFmtId="44" fontId="17" fillId="0" borderId="0" xfId="1" applyFont="1" applyFill="1"/>
    <xf numFmtId="0" fontId="17" fillId="0" borderId="7" xfId="0" applyFont="1" applyBorder="1" applyAlignment="1">
      <alignment horizontal="left" vertical="top" wrapText="1" indent="1"/>
    </xf>
    <xf numFmtId="44" fontId="17" fillId="0" borderId="0" xfId="1" applyFont="1" applyFill="1" applyBorder="1" applyAlignment="1">
      <alignment horizontal="left" vertical="top" wrapText="1"/>
    </xf>
    <xf numFmtId="0" fontId="17" fillId="0" borderId="34" xfId="0" applyFont="1" applyBorder="1" applyAlignment="1">
      <alignment horizontal="right" vertical="top" wrapText="1"/>
    </xf>
    <xf numFmtId="0" fontId="19" fillId="0" borderId="28" xfId="0" applyFont="1" applyBorder="1" applyAlignment="1">
      <alignment horizontal="justify" vertical="center" wrapText="1"/>
    </xf>
    <xf numFmtId="2" fontId="17" fillId="0" borderId="24" xfId="0" applyNumberFormat="1" applyFont="1" applyBorder="1" applyAlignment="1">
      <alignment horizontal="right" vertical="center" wrapText="1"/>
    </xf>
    <xf numFmtId="0" fontId="39" fillId="0" borderId="7" xfId="0" applyFont="1" applyBorder="1" applyAlignment="1">
      <alignment wrapText="1"/>
    </xf>
    <xf numFmtId="2" fontId="17" fillId="0" borderId="7" xfId="0" applyNumberFormat="1" applyFont="1" applyBorder="1" applyAlignment="1">
      <alignment horizontal="right" vertical="center" wrapText="1"/>
    </xf>
    <xf numFmtId="0" fontId="17" fillId="0" borderId="28" xfId="0" applyFont="1" applyBorder="1" applyAlignment="1">
      <alignment horizontal="left" vertical="top" wrapText="1" indent="1"/>
    </xf>
    <xf numFmtId="0" fontId="17" fillId="0" borderId="0" xfId="0" applyFont="1" applyAlignment="1">
      <alignment horizontal="left" vertical="top" wrapText="1" indent="1"/>
    </xf>
    <xf numFmtId="0" fontId="17" fillId="0" borderId="11" xfId="0" applyFont="1" applyBorder="1" applyAlignment="1">
      <alignment horizontal="left" vertical="center" wrapText="1" indent="1"/>
    </xf>
    <xf numFmtId="0" fontId="17" fillId="0" borderId="7" xfId="0" applyFont="1" applyBorder="1" applyAlignment="1">
      <alignment horizontal="justify" vertical="center" wrapText="1"/>
    </xf>
    <xf numFmtId="0" fontId="17" fillId="0" borderId="15" xfId="0" applyFont="1" applyBorder="1" applyAlignment="1">
      <alignment horizontal="justify" vertical="center" wrapText="1"/>
    </xf>
    <xf numFmtId="0" fontId="17" fillId="0" borderId="0" xfId="0" applyFont="1" applyAlignment="1">
      <alignment horizontal="left" wrapText="1"/>
    </xf>
    <xf numFmtId="2" fontId="18" fillId="0" borderId="0" xfId="0" applyNumberFormat="1" applyFont="1" applyAlignment="1">
      <alignment horizontal="right" vertical="center" wrapText="1"/>
    </xf>
    <xf numFmtId="0" fontId="18" fillId="0" borderId="0" xfId="0" applyFont="1" applyAlignment="1">
      <alignment horizontal="right" vertical="top" wrapText="1"/>
    </xf>
    <xf numFmtId="0" fontId="18" fillId="0" borderId="0" xfId="0" applyFont="1" applyAlignment="1">
      <alignment vertical="center" wrapText="1"/>
    </xf>
    <xf numFmtId="2" fontId="17" fillId="0" borderId="0" xfId="0" applyNumberFormat="1" applyFont="1" applyAlignment="1">
      <alignment horizontal="right" vertical="top"/>
    </xf>
    <xf numFmtId="0" fontId="17" fillId="0" borderId="0" xfId="0" applyFont="1" applyAlignment="1">
      <alignment vertical="top" wrapText="1"/>
    </xf>
    <xf numFmtId="44" fontId="17" fillId="0" borderId="0" xfId="1" applyFont="1" applyBorder="1" applyAlignment="1">
      <alignment horizontal="left" vertical="top"/>
    </xf>
    <xf numFmtId="0" fontId="39" fillId="0" borderId="15" xfId="0" applyFont="1" applyBorder="1" applyAlignment="1">
      <alignment wrapText="1"/>
    </xf>
    <xf numFmtId="0" fontId="39" fillId="0" borderId="30" xfId="0" applyFont="1" applyBorder="1" applyAlignment="1">
      <alignment wrapText="1"/>
    </xf>
    <xf numFmtId="0" fontId="17" fillId="0" borderId="15" xfId="0" applyFont="1" applyBorder="1"/>
    <xf numFmtId="0" fontId="17" fillId="0" borderId="15" xfId="0" applyFont="1" applyBorder="1" applyAlignment="1">
      <alignment vertical="top"/>
    </xf>
    <xf numFmtId="0" fontId="17" fillId="0" borderId="13" xfId="0" applyFont="1" applyBorder="1" applyAlignment="1">
      <alignment horizontal="left" vertical="top"/>
    </xf>
    <xf numFmtId="44" fontId="17" fillId="10" borderId="0" xfId="1" applyFont="1" applyFill="1" applyBorder="1" applyAlignment="1">
      <alignment horizontal="left" vertical="top"/>
    </xf>
    <xf numFmtId="0" fontId="19" fillId="0" borderId="30" xfId="0" applyFont="1" applyBorder="1" applyAlignment="1">
      <alignment horizontal="right" vertical="top"/>
    </xf>
    <xf numFmtId="0" fontId="17" fillId="0" borderId="30" xfId="0" applyFont="1" applyBorder="1" applyAlignment="1">
      <alignment horizontal="left" vertical="top" wrapText="1" indent="1"/>
    </xf>
    <xf numFmtId="0" fontId="17" fillId="0" borderId="27" xfId="0" applyFont="1" applyBorder="1" applyAlignment="1">
      <alignment horizontal="left" vertical="top"/>
    </xf>
    <xf numFmtId="44" fontId="17" fillId="0" borderId="30" xfId="1" applyFont="1" applyBorder="1" applyAlignment="1">
      <alignment horizontal="left" vertical="top"/>
    </xf>
    <xf numFmtId="0" fontId="19" fillId="5" borderId="3" xfId="0" applyFont="1" applyFill="1" applyBorder="1" applyAlignment="1">
      <alignment horizontal="left" vertical="top" wrapText="1" indent="1"/>
    </xf>
    <xf numFmtId="0" fontId="17" fillId="5" borderId="3" xfId="0" applyFont="1" applyFill="1" applyBorder="1" applyAlignment="1">
      <alignment horizontal="left" vertical="top" wrapText="1" indent="1"/>
    </xf>
    <xf numFmtId="0" fontId="17" fillId="5" borderId="3" xfId="0" applyFont="1" applyFill="1" applyBorder="1" applyAlignment="1">
      <alignment horizontal="right" vertical="top"/>
    </xf>
    <xf numFmtId="0" fontId="17" fillId="5" borderId="3" xfId="0" applyFont="1" applyFill="1" applyBorder="1" applyAlignment="1">
      <alignment horizontal="left" vertical="top"/>
    </xf>
    <xf numFmtId="44" fontId="17" fillId="5" borderId="4" xfId="1" applyFont="1" applyFill="1" applyBorder="1" applyAlignment="1">
      <alignment horizontal="left" vertical="top"/>
    </xf>
    <xf numFmtId="0" fontId="19" fillId="0" borderId="11" xfId="0" applyFont="1" applyBorder="1" applyAlignment="1">
      <alignment horizontal="left" vertical="top" wrapText="1" indent="1"/>
    </xf>
    <xf numFmtId="0" fontId="17" fillId="0" borderId="11" xfId="0" applyFont="1" applyBorder="1" applyAlignment="1">
      <alignment horizontal="left" vertical="top" wrapText="1" indent="1"/>
    </xf>
    <xf numFmtId="0" fontId="20" fillId="0" borderId="15" xfId="0" applyFont="1" applyBorder="1" applyAlignment="1">
      <alignment horizontal="left" vertical="top" wrapText="1"/>
    </xf>
    <xf numFmtId="0" fontId="17" fillId="0" borderId="8" xfId="0" applyFont="1" applyBorder="1" applyAlignment="1">
      <alignment horizontal="left" vertical="top" wrapText="1"/>
    </xf>
    <xf numFmtId="0" fontId="17" fillId="0" borderId="27" xfId="0" applyFont="1" applyBorder="1" applyAlignment="1">
      <alignment horizontal="left" vertical="top" wrapText="1"/>
    </xf>
    <xf numFmtId="0" fontId="19" fillId="0" borderId="24" xfId="0" applyFont="1" applyBorder="1" applyAlignment="1">
      <alignment horizontal="justify" vertical="center" wrapText="1"/>
    </xf>
    <xf numFmtId="0" fontId="17" fillId="0" borderId="24" xfId="0" applyFont="1" applyBorder="1" applyAlignment="1">
      <alignment horizontal="justify" vertical="center" wrapText="1"/>
    </xf>
    <xf numFmtId="0" fontId="17" fillId="0" borderId="29" xfId="0" applyFont="1" applyBorder="1" applyAlignment="1">
      <alignment horizontal="right" vertical="top"/>
    </xf>
    <xf numFmtId="0" fontId="20" fillId="0" borderId="30" xfId="0" applyFont="1" applyBorder="1" applyAlignment="1">
      <alignment horizontal="left" vertical="top" wrapText="1"/>
    </xf>
    <xf numFmtId="0" fontId="17" fillId="0" borderId="11" xfId="0" applyFont="1" applyBorder="1" applyAlignment="1">
      <alignment vertical="center" wrapText="1"/>
    </xf>
    <xf numFmtId="0" fontId="39" fillId="0" borderId="11" xfId="0" applyFont="1" applyBorder="1" applyAlignment="1">
      <alignment wrapText="1"/>
    </xf>
    <xf numFmtId="44" fontId="17" fillId="0" borderId="34" xfId="1" applyFont="1" applyFill="1" applyBorder="1" applyAlignment="1">
      <alignment vertical="center" wrapText="1"/>
    </xf>
    <xf numFmtId="44" fontId="17" fillId="0" borderId="15" xfId="1" applyFont="1" applyFill="1" applyBorder="1" applyAlignment="1">
      <alignment vertical="center" wrapText="1"/>
    </xf>
    <xf numFmtId="44" fontId="17" fillId="0" borderId="7" xfId="1" applyFont="1" applyFill="1" applyBorder="1" applyAlignment="1">
      <alignment vertical="center" wrapText="1"/>
    </xf>
    <xf numFmtId="0" fontId="17" fillId="0" borderId="15" xfId="0" applyFont="1" applyBorder="1" applyAlignment="1">
      <alignment horizontal="right" vertical="top" wrapText="1"/>
    </xf>
    <xf numFmtId="44" fontId="17" fillId="0" borderId="0" xfId="1" applyFont="1" applyFill="1" applyBorder="1" applyAlignment="1">
      <alignment horizontal="right" vertical="top"/>
    </xf>
    <xf numFmtId="0" fontId="20" fillId="0" borderId="7" xfId="0" applyFont="1" applyBorder="1" applyAlignment="1">
      <alignment vertical="top" wrapText="1"/>
    </xf>
    <xf numFmtId="0" fontId="20" fillId="0" borderId="24" xfId="0" applyFont="1" applyBorder="1" applyAlignment="1">
      <alignment horizontal="right" vertical="top"/>
    </xf>
    <xf numFmtId="0" fontId="20" fillId="0" borderId="34" xfId="0" applyFont="1" applyBorder="1" applyAlignment="1">
      <alignment horizontal="right" vertical="top"/>
    </xf>
    <xf numFmtId="0" fontId="17" fillId="0" borderId="0" xfId="0" applyFont="1" applyAlignment="1">
      <alignment vertical="center" wrapText="1"/>
    </xf>
    <xf numFmtId="44" fontId="17" fillId="0" borderId="0" xfId="1" applyFont="1" applyFill="1" applyBorder="1" applyAlignment="1">
      <alignment vertical="center" wrapText="1"/>
    </xf>
    <xf numFmtId="44" fontId="22" fillId="0" borderId="0" xfId="1" applyFont="1" applyFill="1" applyBorder="1" applyAlignment="1">
      <alignment horizontal="right" vertical="top"/>
    </xf>
    <xf numFmtId="0" fontId="17" fillId="0" borderId="26" xfId="0" applyFont="1" applyBorder="1" applyAlignment="1">
      <alignment horizontal="left" vertical="top"/>
    </xf>
    <xf numFmtId="44" fontId="22" fillId="0" borderId="0" xfId="1" applyFont="1" applyFill="1" applyBorder="1" applyAlignment="1">
      <alignment vertical="top"/>
    </xf>
    <xf numFmtId="0" fontId="17" fillId="0" borderId="0" xfId="0" applyFont="1" applyAlignment="1">
      <alignment horizontal="left"/>
    </xf>
    <xf numFmtId="0" fontId="41" fillId="0" borderId="0" xfId="0" applyFont="1"/>
    <xf numFmtId="0" fontId="43" fillId="0" borderId="7" xfId="0" applyFont="1" applyBorder="1" applyAlignment="1">
      <alignment vertical="top"/>
    </xf>
    <xf numFmtId="0" fontId="17" fillId="0" borderId="34" xfId="0" applyFont="1" applyBorder="1" applyAlignment="1">
      <alignment vertical="center" wrapText="1"/>
    </xf>
    <xf numFmtId="0" fontId="17" fillId="0" borderId="33" xfId="0" applyFont="1" applyBorder="1" applyAlignment="1">
      <alignment horizontal="right" vertical="top" wrapText="1"/>
    </xf>
    <xf numFmtId="0" fontId="18" fillId="0" borderId="34" xfId="0" applyFont="1" applyBorder="1" applyAlignment="1">
      <alignment vertical="center" wrapText="1"/>
    </xf>
    <xf numFmtId="0" fontId="17" fillId="0" borderId="34" xfId="0" applyFont="1" applyBorder="1" applyAlignment="1">
      <alignment horizontal="left" vertical="center" wrapText="1"/>
    </xf>
    <xf numFmtId="0" fontId="17" fillId="0" borderId="11" xfId="0" applyFont="1" applyBorder="1" applyAlignment="1">
      <alignment horizontal="justify" vertical="center" wrapText="1"/>
    </xf>
    <xf numFmtId="0" fontId="17" fillId="0" borderId="17" xfId="0" applyFont="1" applyBorder="1" applyAlignment="1">
      <alignment horizontal="left"/>
    </xf>
    <xf numFmtId="44" fontId="16" fillId="3" borderId="1" xfId="1" applyFont="1" applyFill="1" applyBorder="1" applyAlignment="1">
      <alignment horizontal="left" vertical="center" wrapText="1"/>
    </xf>
    <xf numFmtId="0" fontId="18" fillId="5" borderId="22" xfId="0" applyFont="1" applyFill="1" applyBorder="1" applyAlignment="1">
      <alignment horizontal="left" vertical="center" wrapText="1"/>
    </xf>
    <xf numFmtId="0" fontId="18" fillId="5" borderId="3" xfId="0" applyFont="1" applyFill="1" applyBorder="1" applyAlignment="1">
      <alignment horizontal="left" vertical="center" wrapText="1"/>
    </xf>
    <xf numFmtId="0" fontId="18" fillId="0" borderId="0" xfId="0" applyFont="1" applyAlignment="1">
      <alignment horizontal="left" vertical="center" wrapText="1"/>
    </xf>
    <xf numFmtId="44" fontId="18" fillId="5" borderId="4" xfId="1" applyFont="1" applyFill="1" applyBorder="1" applyAlignment="1">
      <alignment horizontal="left" vertical="top"/>
    </xf>
    <xf numFmtId="0" fontId="20" fillId="0" borderId="7" xfId="0" applyFont="1" applyBorder="1" applyAlignment="1">
      <alignment vertical="top"/>
    </xf>
    <xf numFmtId="0" fontId="17" fillId="0" borderId="21" xfId="0" applyFont="1" applyBorder="1" applyAlignment="1">
      <alignment horizontal="left" vertical="top" wrapText="1" indent="1"/>
    </xf>
    <xf numFmtId="0" fontId="17" fillId="0" borderId="21" xfId="0" applyFont="1" applyBorder="1" applyAlignment="1">
      <alignment horizontal="right" vertical="top"/>
    </xf>
    <xf numFmtId="0" fontId="17" fillId="0" borderId="21" xfId="0" applyFont="1" applyBorder="1" applyAlignment="1">
      <alignment horizontal="left" vertical="top"/>
    </xf>
    <xf numFmtId="0" fontId="20" fillId="0" borderId="30" xfId="0" applyFont="1" applyBorder="1" applyAlignment="1">
      <alignment vertical="top" wrapText="1"/>
    </xf>
    <xf numFmtId="0" fontId="17" fillId="0" borderId="26" xfId="0" applyFont="1" applyBorder="1" applyAlignment="1">
      <alignment vertical="center" wrapText="1"/>
    </xf>
    <xf numFmtId="0" fontId="17" fillId="0" borderId="22" xfId="0" applyFont="1" applyBorder="1" applyAlignment="1">
      <alignment horizontal="left" vertical="center" wrapText="1"/>
    </xf>
    <xf numFmtId="44" fontId="17" fillId="0" borderId="30" xfId="1" applyFont="1" applyFill="1" applyBorder="1" applyAlignment="1">
      <alignment vertical="top"/>
    </xf>
    <xf numFmtId="0" fontId="42" fillId="0" borderId="16" xfId="0" applyFont="1" applyBorder="1"/>
    <xf numFmtId="0" fontId="17" fillId="0" borderId="15" xfId="0" applyFont="1" applyBorder="1" applyAlignment="1">
      <alignment wrapText="1"/>
    </xf>
    <xf numFmtId="0" fontId="20" fillId="0" borderId="6" xfId="0" applyFont="1" applyBorder="1"/>
    <xf numFmtId="2" fontId="20" fillId="0" borderId="15" xfId="0" applyNumberFormat="1" applyFont="1" applyBorder="1" applyAlignment="1">
      <alignment horizontal="right" vertical="top"/>
    </xf>
    <xf numFmtId="0" fontId="20" fillId="0" borderId="15" xfId="0" applyFont="1" applyBorder="1" applyAlignment="1">
      <alignment vertical="top"/>
    </xf>
    <xf numFmtId="0" fontId="20" fillId="0" borderId="23" xfId="0" applyFont="1" applyBorder="1" applyAlignment="1">
      <alignment horizontal="left" vertical="top"/>
    </xf>
    <xf numFmtId="44" fontId="20" fillId="0" borderId="15" xfId="1" applyFont="1" applyFill="1" applyBorder="1" applyAlignment="1">
      <alignment horizontal="left" vertical="top"/>
    </xf>
    <xf numFmtId="44" fontId="20" fillId="0" borderId="24" xfId="1" applyFont="1" applyFill="1" applyBorder="1" applyAlignment="1">
      <alignment vertical="center" wrapText="1"/>
    </xf>
    <xf numFmtId="44" fontId="20" fillId="0" borderId="0" xfId="1" applyFont="1" applyFill="1" applyBorder="1" applyAlignment="1">
      <alignment horizontal="left" vertical="top"/>
    </xf>
    <xf numFmtId="2" fontId="18" fillId="5" borderId="1" xfId="0" applyNumberFormat="1" applyFont="1" applyFill="1" applyBorder="1" applyAlignment="1">
      <alignment horizontal="right" vertical="top"/>
    </xf>
    <xf numFmtId="168" fontId="17" fillId="0" borderId="15" xfId="0" applyNumberFormat="1" applyFont="1" applyBorder="1" applyAlignment="1">
      <alignment vertical="top" wrapText="1"/>
    </xf>
    <xf numFmtId="0" fontId="17" fillId="0" borderId="7" xfId="0" applyFont="1" applyBorder="1" applyAlignment="1">
      <alignment horizontal="left" vertical="center" wrapText="1"/>
    </xf>
    <xf numFmtId="0" fontId="17" fillId="0" borderId="9" xfId="0" applyFont="1" applyBorder="1" applyAlignment="1">
      <alignment vertical="center" wrapText="1"/>
    </xf>
    <xf numFmtId="44" fontId="17" fillId="0" borderId="9" xfId="1" applyFont="1" applyFill="1" applyBorder="1" applyAlignment="1">
      <alignment vertical="top"/>
    </xf>
    <xf numFmtId="0" fontId="17" fillId="0" borderId="15" xfId="0" applyFont="1" applyBorder="1" applyAlignment="1">
      <alignment vertical="center" wrapText="1"/>
    </xf>
    <xf numFmtId="0" fontId="17" fillId="0" borderId="15" xfId="0" applyFont="1" applyBorder="1" applyAlignment="1">
      <alignment horizontal="left" vertical="center" wrapText="1"/>
    </xf>
    <xf numFmtId="44" fontId="17" fillId="0" borderId="14" xfId="1" applyFont="1" applyFill="1" applyBorder="1" applyAlignment="1">
      <alignment vertical="top"/>
    </xf>
    <xf numFmtId="168" fontId="17" fillId="0" borderId="15" xfId="0" applyNumberFormat="1" applyFont="1" applyBorder="1" applyAlignment="1">
      <alignment horizontal="left" wrapText="1"/>
    </xf>
    <xf numFmtId="0" fontId="17" fillId="0" borderId="33" xfId="0" applyFont="1" applyBorder="1" applyAlignment="1">
      <alignment vertical="center" wrapText="1"/>
    </xf>
    <xf numFmtId="0" fontId="17" fillId="0" borderId="14" xfId="0" applyFont="1" applyBorder="1" applyAlignment="1">
      <alignment vertical="center" wrapText="1"/>
    </xf>
    <xf numFmtId="0" fontId="17" fillId="0" borderId="14" xfId="0" applyFont="1" applyBorder="1" applyAlignment="1">
      <alignment horizontal="right" vertical="top" wrapText="1"/>
    </xf>
    <xf numFmtId="0" fontId="17" fillId="0" borderId="24" xfId="0" applyFont="1" applyBorder="1" applyAlignment="1">
      <alignment vertical="center" wrapText="1"/>
    </xf>
    <xf numFmtId="44" fontId="20" fillId="0" borderId="30" xfId="1" applyFont="1" applyFill="1" applyBorder="1" applyAlignment="1">
      <alignment horizontal="left" vertical="top"/>
    </xf>
    <xf numFmtId="0" fontId="20" fillId="0" borderId="24" xfId="0" applyFont="1" applyBorder="1" applyAlignment="1">
      <alignment wrapText="1"/>
    </xf>
    <xf numFmtId="0" fontId="19" fillId="0" borderId="13" xfId="0" applyFont="1" applyBorder="1" applyAlignment="1">
      <alignment horizontal="left" vertical="top" wrapText="1" indent="1"/>
    </xf>
    <xf numFmtId="0" fontId="22" fillId="0" borderId="11" xfId="0" applyFont="1" applyBorder="1" applyAlignment="1">
      <alignment wrapText="1"/>
    </xf>
    <xf numFmtId="0" fontId="20" fillId="0" borderId="24" xfId="0" applyFont="1" applyBorder="1" applyAlignment="1">
      <alignment horizontal="left" vertical="top" wrapText="1"/>
    </xf>
    <xf numFmtId="0" fontId="17" fillId="0" borderId="24" xfId="0" applyFont="1" applyBorder="1" applyAlignment="1">
      <alignment horizontal="left" vertical="center" wrapText="1" indent="1"/>
    </xf>
    <xf numFmtId="0" fontId="16" fillId="0" borderId="24" xfId="0" applyFont="1" applyBorder="1"/>
    <xf numFmtId="0" fontId="17" fillId="0" borderId="24" xfId="0" applyFont="1" applyBorder="1"/>
    <xf numFmtId="2" fontId="17" fillId="0" borderId="34" xfId="0" applyNumberFormat="1" applyFont="1" applyBorder="1" applyAlignment="1">
      <alignment horizontal="right" vertical="top"/>
    </xf>
    <xf numFmtId="0" fontId="17" fillId="0" borderId="34" xfId="0" applyFont="1" applyBorder="1"/>
    <xf numFmtId="44" fontId="18" fillId="5" borderId="1" xfId="1" applyFont="1" applyFill="1" applyBorder="1" applyAlignment="1">
      <alignment horizontal="left" vertical="top"/>
    </xf>
    <xf numFmtId="0" fontId="20" fillId="0" borderId="15" xfId="0" applyFont="1" applyBorder="1" applyAlignment="1">
      <alignment vertical="top" wrapText="1"/>
    </xf>
    <xf numFmtId="2" fontId="17" fillId="0" borderId="34" xfId="0" applyNumberFormat="1" applyFont="1" applyBorder="1" applyAlignment="1">
      <alignment horizontal="right" vertical="center" wrapText="1"/>
    </xf>
    <xf numFmtId="0" fontId="17" fillId="0" borderId="32" xfId="0" applyFont="1" applyBorder="1" applyAlignment="1">
      <alignment vertical="center" wrapText="1"/>
    </xf>
    <xf numFmtId="0" fontId="39" fillId="0" borderId="24" xfId="0" applyFont="1" applyBorder="1" applyAlignment="1">
      <alignment wrapText="1"/>
    </xf>
    <xf numFmtId="0" fontId="39" fillId="0" borderId="30" xfId="0" applyFont="1" applyBorder="1" applyAlignment="1">
      <alignment horizontal="left"/>
    </xf>
    <xf numFmtId="0" fontId="17" fillId="0" borderId="27" xfId="0" applyFont="1" applyBorder="1" applyAlignment="1">
      <alignment vertical="center" wrapText="1"/>
    </xf>
    <xf numFmtId="0" fontId="17" fillId="0" borderId="19" xfId="0" applyFont="1" applyBorder="1" applyAlignment="1">
      <alignment vertical="center"/>
    </xf>
    <xf numFmtId="0" fontId="17" fillId="0" borderId="30" xfId="0" applyFont="1" applyBorder="1" applyAlignment="1">
      <alignment vertical="center"/>
    </xf>
    <xf numFmtId="0" fontId="17" fillId="0" borderId="9" xfId="0" applyFont="1" applyBorder="1" applyAlignment="1">
      <alignment vertical="center"/>
    </xf>
    <xf numFmtId="0" fontId="17" fillId="0" borderId="7" xfId="0" applyFont="1" applyBorder="1" applyAlignment="1">
      <alignment vertical="center"/>
    </xf>
    <xf numFmtId="0" fontId="20" fillId="0" borderId="12" xfId="0" applyFont="1" applyBorder="1" applyAlignment="1">
      <alignment horizontal="right" vertical="top"/>
    </xf>
    <xf numFmtId="0" fontId="17" fillId="0" borderId="26" xfId="0" applyFont="1" applyBorder="1" applyAlignment="1">
      <alignment horizontal="justify" vertical="center" wrapText="1"/>
    </xf>
    <xf numFmtId="0" fontId="17" fillId="0" borderId="11" xfId="0" applyFont="1" applyBorder="1" applyAlignment="1">
      <alignment horizontal="left" vertical="center" wrapText="1"/>
    </xf>
    <xf numFmtId="0" fontId="40" fillId="0" borderId="7" xfId="0" applyFont="1" applyBorder="1" applyAlignment="1">
      <alignment vertical="center" wrapText="1"/>
    </xf>
    <xf numFmtId="44" fontId="20" fillId="0" borderId="7" xfId="1" applyFont="1" applyBorder="1" applyAlignment="1">
      <alignment horizontal="left" vertical="top"/>
    </xf>
    <xf numFmtId="2" fontId="20" fillId="0" borderId="24" xfId="0" applyNumberFormat="1" applyFont="1" applyBorder="1" applyAlignment="1">
      <alignment horizontal="right" vertical="center" wrapText="1"/>
    </xf>
    <xf numFmtId="0" fontId="20" fillId="0" borderId="7" xfId="0" applyFont="1" applyBorder="1" applyAlignment="1">
      <alignment wrapText="1"/>
    </xf>
    <xf numFmtId="0" fontId="45" fillId="0" borderId="7" xfId="0" applyFont="1" applyBorder="1" applyAlignment="1">
      <alignment vertical="center" wrapText="1"/>
    </xf>
    <xf numFmtId="0" fontId="20" fillId="0" borderId="6" xfId="0" applyFont="1" applyBorder="1" applyAlignment="1">
      <alignment horizontal="right" vertical="top" wrapText="1"/>
    </xf>
    <xf numFmtId="0" fontId="20" fillId="0" borderId="30" xfId="0" applyFont="1" applyBorder="1" applyAlignment="1">
      <alignment horizontal="left" vertical="top"/>
    </xf>
    <xf numFmtId="44" fontId="20" fillId="0" borderId="30" xfId="1" applyFont="1" applyBorder="1" applyAlignment="1">
      <alignment horizontal="left" vertical="top"/>
    </xf>
    <xf numFmtId="0" fontId="20" fillId="0" borderId="15" xfId="0" applyFont="1" applyBorder="1"/>
    <xf numFmtId="0" fontId="20" fillId="0" borderId="7" xfId="0" applyFont="1" applyBorder="1" applyAlignment="1">
      <alignment vertical="center" wrapText="1"/>
    </xf>
    <xf numFmtId="0" fontId="20" fillId="0" borderId="30" xfId="0" applyFont="1" applyBorder="1" applyAlignment="1">
      <alignment vertical="center"/>
    </xf>
    <xf numFmtId="0" fontId="20" fillId="0" borderId="6" xfId="0" applyFont="1" applyBorder="1" applyAlignment="1">
      <alignment horizontal="left" vertical="top" wrapText="1"/>
    </xf>
    <xf numFmtId="44" fontId="20" fillId="0" borderId="7" xfId="1" applyFont="1" applyFill="1" applyBorder="1" applyAlignment="1">
      <alignment vertical="center" wrapText="1"/>
    </xf>
    <xf numFmtId="0" fontId="44" fillId="0" borderId="7" xfId="0" applyFont="1" applyBorder="1" applyAlignment="1">
      <alignment wrapText="1"/>
    </xf>
    <xf numFmtId="0" fontId="45" fillId="0" borderId="26" xfId="0" applyFont="1" applyBorder="1" applyAlignment="1">
      <alignment vertical="center" wrapText="1"/>
    </xf>
    <xf numFmtId="0" fontId="20" fillId="0" borderId="29" xfId="0" applyFont="1" applyBorder="1" applyAlignment="1">
      <alignment horizontal="right" vertical="top" wrapText="1"/>
    </xf>
    <xf numFmtId="0" fontId="20" fillId="0" borderId="29" xfId="0" applyFont="1" applyBorder="1" applyAlignment="1">
      <alignment horizontal="left" vertical="top" wrapText="1"/>
    </xf>
    <xf numFmtId="0" fontId="20" fillId="0" borderId="12" xfId="0" applyFont="1" applyBorder="1"/>
    <xf numFmtId="0" fontId="17" fillId="0" borderId="7" xfId="0" applyFont="1" applyBorder="1" applyAlignment="1">
      <alignment horizontal="right" vertical="top" wrapText="1"/>
    </xf>
    <xf numFmtId="44" fontId="18" fillId="0" borderId="0" xfId="1" applyFont="1" applyFill="1" applyBorder="1"/>
    <xf numFmtId="0" fontId="12" fillId="0" borderId="0" xfId="0" applyFont="1" applyAlignment="1">
      <alignment horizontal="center"/>
    </xf>
    <xf numFmtId="0" fontId="18" fillId="0" borderId="0" xfId="0" applyFont="1" applyAlignment="1">
      <alignment wrapText="1"/>
    </xf>
    <xf numFmtId="44" fontId="18" fillId="0" borderId="0" xfId="1" applyFont="1" applyFill="1" applyBorder="1" applyAlignment="1">
      <alignment horizontal="left" vertical="top"/>
    </xf>
    <xf numFmtId="44" fontId="46" fillId="0" borderId="0" xfId="1" applyFont="1" applyFill="1" applyBorder="1" applyAlignment="1">
      <alignment horizontal="left" vertical="top"/>
    </xf>
    <xf numFmtId="44" fontId="18" fillId="0" borderId="0" xfId="1" applyFont="1" applyFill="1" applyBorder="1" applyAlignment="1">
      <alignment horizontal="right" vertical="top"/>
    </xf>
    <xf numFmtId="44" fontId="43" fillId="0" borderId="0" xfId="1" applyFont="1" applyFill="1" applyBorder="1" applyAlignment="1">
      <alignment horizontal="right" vertical="top"/>
    </xf>
    <xf numFmtId="44" fontId="18" fillId="0" borderId="0" xfId="1" applyFont="1" applyFill="1" applyBorder="1" applyAlignment="1">
      <alignment vertical="top"/>
    </xf>
    <xf numFmtId="44" fontId="18" fillId="0" borderId="0" xfId="1" applyFont="1" applyFill="1" applyBorder="1" applyAlignment="1">
      <alignment horizontal="center" vertical="top" wrapText="1"/>
    </xf>
    <xf numFmtId="44" fontId="43" fillId="0" borderId="0" xfId="1" applyFont="1" applyFill="1" applyBorder="1" applyAlignment="1">
      <alignment horizontal="left" vertical="top"/>
    </xf>
    <xf numFmtId="44" fontId="43" fillId="0" borderId="0" xfId="1" applyFont="1" applyFill="1" applyBorder="1" applyAlignment="1">
      <alignment vertical="top"/>
    </xf>
    <xf numFmtId="44" fontId="18" fillId="0" borderId="0" xfId="1" applyFont="1" applyFill="1" applyAlignment="1">
      <alignment horizontal="left" vertical="top"/>
    </xf>
    <xf numFmtId="44" fontId="18" fillId="0" borderId="0" xfId="1" applyFont="1" applyFill="1"/>
    <xf numFmtId="0" fontId="17" fillId="0" borderId="34" xfId="0" applyFont="1" applyBorder="1" applyAlignment="1">
      <alignment horizontal="right" vertical="top"/>
    </xf>
    <xf numFmtId="0" fontId="17" fillId="0" borderId="32" xfId="0" applyFont="1" applyBorder="1" applyAlignment="1">
      <alignment horizontal="left" vertical="top"/>
    </xf>
    <xf numFmtId="44" fontId="17" fillId="0" borderId="11" xfId="1" applyFont="1" applyFill="1" applyBorder="1" applyAlignment="1">
      <alignment horizontal="left" vertical="top"/>
    </xf>
    <xf numFmtId="0" fontId="42" fillId="0" borderId="26" xfId="0" applyFont="1" applyBorder="1"/>
    <xf numFmtId="0" fontId="42" fillId="0" borderId="11" xfId="0" applyFont="1" applyBorder="1"/>
    <xf numFmtId="0" fontId="17" fillId="0" borderId="26" xfId="0" applyFont="1" applyBorder="1" applyAlignment="1">
      <alignment horizontal="right" vertical="top"/>
    </xf>
    <xf numFmtId="0" fontId="17" fillId="0" borderId="28" xfId="0" applyFont="1" applyBorder="1" applyAlignment="1">
      <alignment horizontal="left" vertical="top" wrapText="1"/>
    </xf>
    <xf numFmtId="44" fontId="17" fillId="0" borderId="13" xfId="1" applyFont="1" applyFill="1" applyBorder="1" applyAlignment="1">
      <alignment horizontal="left" vertical="top"/>
    </xf>
    <xf numFmtId="0" fontId="19" fillId="0" borderId="11" xfId="0" applyFont="1" applyBorder="1" applyAlignment="1">
      <alignment horizontal="right" vertical="top"/>
    </xf>
    <xf numFmtId="44" fontId="17" fillId="0" borderId="5" xfId="1" applyFont="1" applyFill="1" applyBorder="1" applyAlignment="1">
      <alignment horizontal="center" vertical="top" wrapText="1"/>
    </xf>
    <xf numFmtId="0" fontId="17" fillId="0" borderId="0" xfId="0" applyFont="1" applyAlignment="1">
      <alignment horizontal="left" wrapText="1"/>
    </xf>
    <xf numFmtId="0" fontId="17" fillId="0" borderId="0" xfId="0" applyFont="1" applyAlignment="1">
      <alignment horizontal="center" vertical="center" wrapText="1"/>
    </xf>
    <xf numFmtId="44" fontId="16" fillId="0" borderId="5" xfId="1" applyFont="1" applyFill="1" applyBorder="1" applyAlignment="1">
      <alignment horizontal="center" vertical="center" wrapText="1"/>
    </xf>
    <xf numFmtId="0" fontId="12" fillId="7" borderId="2" xfId="0" applyFont="1" applyFill="1" applyBorder="1" applyAlignment="1">
      <alignment horizontal="center"/>
    </xf>
    <xf numFmtId="0" fontId="12" fillId="7" borderId="3" xfId="0" applyFont="1" applyFill="1" applyBorder="1" applyAlignment="1">
      <alignment horizontal="center"/>
    </xf>
    <xf numFmtId="0" fontId="11" fillId="7" borderId="3" xfId="0" applyFont="1" applyFill="1" applyBorder="1" applyAlignment="1">
      <alignment horizontal="center"/>
    </xf>
    <xf numFmtId="0" fontId="11" fillId="7" borderId="4" xfId="0" applyFont="1" applyFill="1" applyBorder="1" applyAlignment="1">
      <alignment horizont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7" fillId="0" borderId="22" xfId="0" applyFont="1" applyBorder="1" applyAlignment="1">
      <alignment wrapText="1"/>
    </xf>
    <xf numFmtId="0" fontId="17" fillId="0" borderId="20" xfId="0" applyFont="1" applyBorder="1" applyAlignment="1">
      <alignment wrapText="1"/>
    </xf>
    <xf numFmtId="0" fontId="17" fillId="0" borderId="0" xfId="0" applyFont="1" applyAlignment="1">
      <alignment wrapText="1"/>
    </xf>
    <xf numFmtId="0" fontId="17" fillId="0" borderId="6" xfId="0" applyFont="1" applyBorder="1" applyAlignment="1">
      <alignment wrapText="1"/>
    </xf>
    <xf numFmtId="0" fontId="17" fillId="0" borderId="22" xfId="0" applyFont="1" applyBorder="1"/>
    <xf numFmtId="0" fontId="17" fillId="0" borderId="0" xfId="0" applyFont="1"/>
    <xf numFmtId="0" fontId="18" fillId="5" borderId="2" xfId="0" applyFont="1" applyFill="1" applyBorder="1" applyAlignment="1">
      <alignment vertical="center" wrapText="1"/>
    </xf>
    <xf numFmtId="0" fontId="18" fillId="5" borderId="3" xfId="0" applyFont="1" applyFill="1" applyBorder="1" applyAlignment="1">
      <alignment vertical="center" wrapText="1"/>
    </xf>
    <xf numFmtId="0" fontId="18" fillId="5" borderId="4" xfId="0" applyFont="1" applyFill="1" applyBorder="1" applyAlignment="1">
      <alignment vertical="center" wrapText="1"/>
    </xf>
    <xf numFmtId="0" fontId="17" fillId="0" borderId="0" xfId="0" applyFont="1" applyAlignment="1">
      <alignment horizontal="left"/>
    </xf>
    <xf numFmtId="0" fontId="16" fillId="5" borderId="2" xfId="0" applyFont="1" applyFill="1" applyBorder="1"/>
    <xf numFmtId="0" fontId="16" fillId="5" borderId="3" xfId="0" applyFont="1" applyFill="1" applyBorder="1"/>
    <xf numFmtId="0" fontId="16" fillId="5" borderId="4" xfId="0" applyFont="1" applyFill="1" applyBorder="1"/>
    <xf numFmtId="168" fontId="17" fillId="0" borderId="0" xfId="0" applyNumberFormat="1" applyFont="1"/>
    <xf numFmtId="168" fontId="17" fillId="0" borderId="0" xfId="0" applyNumberFormat="1" applyFont="1" applyAlignment="1">
      <alignment wrapText="1"/>
    </xf>
    <xf numFmtId="172" fontId="17" fillId="0" borderId="6" xfId="0" applyNumberFormat="1" applyFont="1" applyBorder="1" applyAlignment="1">
      <alignment wrapText="1"/>
    </xf>
    <xf numFmtId="170" fontId="16" fillId="3" borderId="2" xfId="0" applyNumberFormat="1" applyFont="1" applyFill="1" applyBorder="1" applyAlignment="1">
      <alignment horizontal="center" vertical="center"/>
    </xf>
    <xf numFmtId="168" fontId="16" fillId="3" borderId="3" xfId="0" applyNumberFormat="1" applyFont="1" applyFill="1" applyBorder="1" applyAlignment="1">
      <alignment horizontal="center" vertical="center"/>
    </xf>
    <xf numFmtId="168" fontId="16" fillId="3" borderId="3" xfId="0" applyNumberFormat="1" applyFont="1" applyFill="1" applyBorder="1" applyAlignment="1">
      <alignment horizontal="left" vertical="center"/>
    </xf>
    <xf numFmtId="172" fontId="16" fillId="3" borderId="4" xfId="0" applyNumberFormat="1" applyFont="1" applyFill="1" applyBorder="1" applyAlignment="1">
      <alignment horizontal="center" vertical="center"/>
    </xf>
    <xf numFmtId="170" fontId="12" fillId="7" borderId="2" xfId="0" applyNumberFormat="1" applyFont="1" applyFill="1" applyBorder="1" applyAlignment="1">
      <alignment horizontal="center"/>
    </xf>
    <xf numFmtId="168" fontId="12" fillId="7" borderId="3" xfId="0" applyNumberFormat="1" applyFont="1" applyFill="1" applyBorder="1" applyAlignment="1">
      <alignment horizontal="center"/>
    </xf>
    <xf numFmtId="168" fontId="11" fillId="7" borderId="3" xfId="0" applyNumberFormat="1" applyFont="1" applyFill="1" applyBorder="1" applyAlignment="1">
      <alignment horizontal="left"/>
    </xf>
    <xf numFmtId="168" fontId="11" fillId="7" borderId="3" xfId="0" applyNumberFormat="1" applyFont="1" applyFill="1" applyBorder="1" applyAlignment="1">
      <alignment horizontal="center"/>
    </xf>
    <xf numFmtId="172" fontId="11" fillId="7" borderId="4" xfId="0" applyNumberFormat="1" applyFont="1" applyFill="1" applyBorder="1" applyAlignment="1">
      <alignment horizontal="center"/>
    </xf>
    <xf numFmtId="168" fontId="17" fillId="0" borderId="22" xfId="0" applyNumberFormat="1" applyFont="1" applyBorder="1"/>
    <xf numFmtId="168" fontId="17" fillId="0" borderId="22" xfId="0" applyNumberFormat="1" applyFont="1" applyBorder="1" applyAlignment="1">
      <alignment wrapText="1"/>
    </xf>
    <xf numFmtId="172" fontId="17" fillId="0" borderId="20" xfId="0" applyNumberFormat="1" applyFont="1" applyBorder="1" applyAlignment="1">
      <alignment wrapText="1"/>
    </xf>
    <xf numFmtId="168" fontId="17" fillId="0" borderId="0" xfId="0" applyNumberFormat="1" applyFont="1" applyAlignment="1">
      <alignment horizontal="left"/>
    </xf>
    <xf numFmtId="0" fontId="28" fillId="7" borderId="2" xfId="0" applyFont="1" applyFill="1" applyBorder="1" applyAlignment="1">
      <alignment horizontal="center"/>
    </xf>
    <xf numFmtId="0" fontId="28" fillId="7" borderId="3" xfId="0" applyFont="1" applyFill="1" applyBorder="1" applyAlignment="1">
      <alignment horizontal="center"/>
    </xf>
    <xf numFmtId="0" fontId="29" fillId="7" borderId="3" xfId="0" applyFont="1" applyFill="1" applyBorder="1" applyAlignment="1">
      <alignment horizontal="center"/>
    </xf>
    <xf numFmtId="0" fontId="29" fillId="7" borderId="4" xfId="0" applyFont="1" applyFill="1" applyBorder="1" applyAlignment="1">
      <alignment horizontal="center"/>
    </xf>
    <xf numFmtId="171" fontId="16" fillId="3" borderId="2" xfId="0" applyNumberFormat="1" applyFont="1" applyFill="1" applyBorder="1" applyAlignment="1">
      <alignment horizontal="center" vertical="center"/>
    </xf>
    <xf numFmtId="169" fontId="16" fillId="3" borderId="3" xfId="0" applyNumberFormat="1" applyFont="1" applyFill="1" applyBorder="1" applyAlignment="1">
      <alignment horizontal="center" vertical="center"/>
    </xf>
    <xf numFmtId="171" fontId="28" fillId="7" borderId="2" xfId="0" applyNumberFormat="1" applyFont="1" applyFill="1" applyBorder="1" applyAlignment="1">
      <alignment horizontal="center"/>
    </xf>
    <xf numFmtId="169" fontId="28" fillId="7" borderId="3" xfId="0" applyNumberFormat="1" applyFont="1" applyFill="1" applyBorder="1" applyAlignment="1">
      <alignment horizontal="center"/>
    </xf>
    <xf numFmtId="169" fontId="29" fillId="7" borderId="3" xfId="0" applyNumberFormat="1" applyFont="1" applyFill="1" applyBorder="1" applyAlignment="1">
      <alignment horizontal="center"/>
    </xf>
    <xf numFmtId="172" fontId="29" fillId="7" borderId="4" xfId="0" applyNumberFormat="1" applyFont="1" applyFill="1" applyBorder="1" applyAlignment="1">
      <alignment horizontal="center"/>
    </xf>
    <xf numFmtId="169" fontId="17" fillId="0" borderId="22" xfId="0" applyNumberFormat="1" applyFont="1" applyBorder="1"/>
    <xf numFmtId="169" fontId="17" fillId="0" borderId="22" xfId="0" applyNumberFormat="1" applyFont="1" applyBorder="1" applyAlignment="1">
      <alignment wrapText="1"/>
    </xf>
    <xf numFmtId="169" fontId="17" fillId="0" borderId="0" xfId="0" applyNumberFormat="1" applyFont="1"/>
    <xf numFmtId="169" fontId="17" fillId="0" borderId="0" xfId="0" applyNumberFormat="1" applyFont="1" applyAlignment="1">
      <alignment wrapText="1"/>
    </xf>
    <xf numFmtId="169" fontId="16" fillId="3" borderId="2" xfId="0" applyNumberFormat="1" applyFont="1" applyFill="1" applyBorder="1" applyAlignment="1">
      <alignment horizontal="center" vertical="center"/>
    </xf>
    <xf numFmtId="169" fontId="28" fillId="7" borderId="2" xfId="0" applyNumberFormat="1" applyFont="1" applyFill="1" applyBorder="1" applyAlignment="1">
      <alignment horizontal="center"/>
    </xf>
    <xf numFmtId="0" fontId="12" fillId="2" borderId="3" xfId="0" applyFont="1" applyFill="1" applyBorder="1" applyAlignment="1">
      <alignment horizontal="left" vertical="center" wrapText="1"/>
    </xf>
    <xf numFmtId="0" fontId="12" fillId="2" borderId="4" xfId="0" applyFont="1" applyFill="1" applyBorder="1" applyAlignment="1">
      <alignment horizontal="left" vertical="center" wrapText="1"/>
    </xf>
    <xf numFmtId="2" fontId="12" fillId="2" borderId="2" xfId="0" applyNumberFormat="1" applyFont="1" applyFill="1" applyBorder="1"/>
    <xf numFmtId="2" fontId="12" fillId="2" borderId="3" xfId="0" applyNumberFormat="1" applyFont="1" applyFill="1" applyBorder="1"/>
    <xf numFmtId="2" fontId="12" fillId="2" borderId="4" xfId="0" applyNumberFormat="1" applyFont="1" applyFill="1" applyBorder="1"/>
    <xf numFmtId="0" fontId="12" fillId="2" borderId="2" xfId="0" applyFont="1" applyFill="1" applyBorder="1"/>
    <xf numFmtId="0" fontId="12" fillId="2" borderId="3" xfId="0" applyFont="1" applyFill="1" applyBorder="1"/>
    <xf numFmtId="0" fontId="12" fillId="2" borderId="4" xfId="0" applyFont="1" applyFill="1" applyBorder="1"/>
    <xf numFmtId="167" fontId="11" fillId="0" borderId="26" xfId="1" applyNumberFormat="1" applyFont="1" applyFill="1" applyBorder="1" applyAlignment="1">
      <alignment vertical="top"/>
    </xf>
    <xf numFmtId="167" fontId="11" fillId="0" borderId="23" xfId="1" applyNumberFormat="1" applyFont="1" applyFill="1" applyBorder="1" applyAlignment="1">
      <alignment vertical="top"/>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5" fillId="0" borderId="0" xfId="0" applyFont="1" applyAlignment="1">
      <alignment vertical="center" wrapText="1"/>
    </xf>
    <xf numFmtId="0" fontId="1" fillId="0" borderId="5" xfId="0" applyFont="1" applyBorder="1"/>
    <xf numFmtId="0" fontId="1" fillId="0" borderId="0" xfId="0" applyFont="1"/>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2" borderId="2" xfId="0" applyFont="1" applyFill="1" applyBorder="1" applyAlignment="1">
      <alignment horizontal="left" vertical="center" wrapText="1"/>
    </xf>
    <xf numFmtId="0" fontId="9" fillId="4" borderId="2" xfId="0" applyFont="1" applyFill="1" applyBorder="1" applyAlignment="1">
      <alignment horizontal="center"/>
    </xf>
    <xf numFmtId="0" fontId="9" fillId="4" borderId="3" xfId="0" applyFont="1" applyFill="1" applyBorder="1" applyAlignment="1">
      <alignment horizontal="center"/>
    </xf>
    <xf numFmtId="0" fontId="1" fillId="4" borderId="3" xfId="0" applyFont="1" applyFill="1" applyBorder="1" applyAlignment="1">
      <alignment horizontal="center"/>
    </xf>
    <xf numFmtId="0" fontId="1" fillId="4" borderId="4" xfId="0" applyFont="1" applyFill="1" applyBorder="1" applyAlignment="1">
      <alignment horizontal="center"/>
    </xf>
    <xf numFmtId="0" fontId="1" fillId="0" borderId="19" xfId="0" applyFont="1" applyBorder="1"/>
    <xf numFmtId="0" fontId="1" fillId="0" borderId="22" xfId="0" applyFont="1" applyBorder="1"/>
    <xf numFmtId="0" fontId="6" fillId="0" borderId="9" xfId="0" applyFont="1" applyBorder="1" applyAlignment="1">
      <alignment horizontal="left"/>
    </xf>
    <xf numFmtId="0" fontId="6" fillId="0" borderId="12" xfId="0" applyFont="1" applyBorder="1" applyAlignment="1">
      <alignment horizontal="left"/>
    </xf>
    <xf numFmtId="0" fontId="6" fillId="0" borderId="10" xfId="0" applyFont="1" applyBorder="1" applyAlignment="1">
      <alignment horizontal="left"/>
    </xf>
    <xf numFmtId="0" fontId="6" fillId="0" borderId="13" xfId="0" applyFont="1" applyBorder="1" applyAlignment="1">
      <alignment horizontal="left"/>
    </xf>
    <xf numFmtId="0" fontId="5" fillId="2" borderId="2" xfId="0" applyFont="1" applyFill="1" applyBorder="1" applyAlignment="1">
      <alignment horizontal="left"/>
    </xf>
    <xf numFmtId="0" fontId="5" fillId="2" borderId="3" xfId="0" applyFont="1" applyFill="1" applyBorder="1" applyAlignment="1">
      <alignment horizontal="left"/>
    </xf>
    <xf numFmtId="0" fontId="6" fillId="0" borderId="33" xfId="0" applyFont="1" applyBorder="1" applyAlignment="1">
      <alignment horizontal="left"/>
    </xf>
    <xf numFmtId="0" fontId="6" fillId="0" borderId="31" xfId="0" applyFont="1" applyBorder="1" applyAlignment="1">
      <alignment horizontal="left"/>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4" xfId="0" applyFont="1" applyFill="1" applyBorder="1" applyAlignment="1">
      <alignment horizontal="center" vertical="center"/>
    </xf>
    <xf numFmtId="0" fontId="17" fillId="0" borderId="29" xfId="0" applyFont="1" applyBorder="1" applyAlignment="1">
      <alignment vertical="top" wrapText="1"/>
    </xf>
    <xf numFmtId="0" fontId="17" fillId="6" borderId="1" xfId="0" applyFont="1" applyFill="1" applyBorder="1" applyAlignment="1">
      <alignment horizontal="left" vertical="top"/>
    </xf>
    <xf numFmtId="0" fontId="18" fillId="6" borderId="2" xfId="0" applyFont="1" applyFill="1" applyBorder="1" applyAlignment="1">
      <alignment horizontal="left" vertical="top" wrapText="1"/>
    </xf>
    <xf numFmtId="0" fontId="18" fillId="6" borderId="3" xfId="0" applyFont="1" applyFill="1" applyBorder="1" applyAlignment="1">
      <alignment horizontal="left" vertical="top" wrapText="1"/>
    </xf>
    <xf numFmtId="0" fontId="18" fillId="3" borderId="21" xfId="0" applyFont="1" applyFill="1" applyBorder="1" applyAlignment="1">
      <alignment vertical="top" wrapText="1"/>
    </xf>
    <xf numFmtId="0" fontId="18" fillId="3" borderId="17" xfId="0" applyFont="1" applyFill="1" applyBorder="1" applyAlignment="1">
      <alignment vertical="top" wrapText="1"/>
    </xf>
    <xf numFmtId="44" fontId="30" fillId="3" borderId="4" xfId="1" applyFont="1" applyFill="1" applyBorder="1" applyAlignment="1">
      <alignment horizontal="left" vertical="top"/>
    </xf>
    <xf numFmtId="0" fontId="18" fillId="6" borderId="3" xfId="0" applyFont="1" applyFill="1" applyBorder="1" applyAlignment="1">
      <alignment vertical="top" wrapText="1"/>
    </xf>
    <xf numFmtId="0" fontId="18" fillId="6" borderId="1" xfId="0" applyFont="1" applyFill="1" applyBorder="1" applyAlignment="1">
      <alignment horizontal="left" vertical="top"/>
    </xf>
    <xf numFmtId="0" fontId="17" fillId="0" borderId="10" xfId="0" applyFont="1" applyBorder="1"/>
    <xf numFmtId="0" fontId="17" fillId="0" borderId="11" xfId="0" applyFont="1" applyBorder="1" applyAlignment="1">
      <alignment horizontal="left"/>
    </xf>
    <xf numFmtId="44" fontId="17" fillId="0" borderId="10" xfId="1" applyFont="1" applyBorder="1"/>
    <xf numFmtId="44" fontId="17" fillId="0" borderId="11" xfId="1" applyFont="1" applyBorder="1"/>
    <xf numFmtId="44" fontId="18" fillId="6" borderId="4" xfId="1" applyFont="1" applyFill="1" applyBorder="1" applyAlignment="1">
      <alignment horizontal="left" vertical="top"/>
    </xf>
    <xf numFmtId="44" fontId="18" fillId="6" borderId="4" xfId="1" applyFont="1" applyFill="1" applyBorder="1" applyAlignment="1">
      <alignment horizontal="left"/>
    </xf>
  </cellXfs>
  <cellStyles count="2">
    <cellStyle name="Currency" xfId="1" builtinId="4"/>
    <cellStyle name="Normal" xfId="0" builtinId="0"/>
  </cellStyles>
  <dxfs count="0"/>
  <tableStyles count="0" defaultTableStyle="TableStyleMedium2" defaultPivotStyle="PivotStyleLight16"/>
  <colors>
    <mruColors>
      <color rgb="FFFFCC00"/>
      <color rgb="FFFFFF66"/>
      <color rgb="FFFC2424"/>
      <color rgb="FFFFDE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g"/><Relationship Id="rId16" Type="http://schemas.openxmlformats.org/officeDocument/2006/relationships/image" Target="../media/image17.jpeg"/><Relationship Id="rId1" Type="http://schemas.openxmlformats.org/officeDocument/2006/relationships/image" Target="../media/image2.jpeg"/><Relationship Id="rId6" Type="http://schemas.openxmlformats.org/officeDocument/2006/relationships/image" Target="../media/image7.jpg"/><Relationship Id="rId11" Type="http://schemas.openxmlformats.org/officeDocument/2006/relationships/image" Target="../media/image12.pn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g"/><Relationship Id="rId1" Type="http://schemas.openxmlformats.org/officeDocument/2006/relationships/image" Target="../media/image2.jpeg"/><Relationship Id="rId6" Type="http://schemas.openxmlformats.org/officeDocument/2006/relationships/image" Target="../media/image7.jpg"/><Relationship Id="rId11" Type="http://schemas.openxmlformats.org/officeDocument/2006/relationships/image" Target="../media/image12.pn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129540</xdr:colOff>
      <xdr:row>2</xdr:row>
      <xdr:rowOff>78105</xdr:rowOff>
    </xdr:from>
    <xdr:to>
      <xdr:col>2</xdr:col>
      <xdr:colOff>2131503</xdr:colOff>
      <xdr:row>8</xdr:row>
      <xdr:rowOff>19900</xdr:rowOff>
    </xdr:to>
    <xdr:pic>
      <xdr:nvPicPr>
        <xdr:cNvPr id="3" name="Picture 2">
          <a:extLst>
            <a:ext uri="{FF2B5EF4-FFF2-40B4-BE49-F238E27FC236}">
              <a16:creationId xmlns:a16="http://schemas.microsoft.com/office/drawing/2014/main" id="{41D8C33D-4331-59DE-2190-C9466F2F679B}"/>
            </a:ext>
          </a:extLst>
        </xdr:cNvPr>
        <xdr:cNvPicPr>
          <a:picLocks noChangeAspect="1"/>
        </xdr:cNvPicPr>
      </xdr:nvPicPr>
      <xdr:blipFill>
        <a:blip xmlns:r="http://schemas.openxmlformats.org/officeDocument/2006/relationships" r:embed="rId1"/>
        <a:stretch>
          <a:fillRect/>
        </a:stretch>
      </xdr:blipFill>
      <xdr:spPr>
        <a:xfrm>
          <a:off x="529590" y="478155"/>
          <a:ext cx="2706813" cy="1048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129540</xdr:colOff>
      <xdr:row>2</xdr:row>
      <xdr:rowOff>99060</xdr:rowOff>
    </xdr:from>
    <xdr:to>
      <xdr:col>2</xdr:col>
      <xdr:colOff>2235942</xdr:colOff>
      <xdr:row>8</xdr:row>
      <xdr:rowOff>40855</xdr:rowOff>
    </xdr:to>
    <xdr:pic>
      <xdr:nvPicPr>
        <xdr:cNvPr id="4" name="Picture 3">
          <a:extLst>
            <a:ext uri="{FF2B5EF4-FFF2-40B4-BE49-F238E27FC236}">
              <a16:creationId xmlns:a16="http://schemas.microsoft.com/office/drawing/2014/main" id="{7CB6A9A1-2028-489E-A981-EDFF63CD16F0}"/>
            </a:ext>
          </a:extLst>
        </xdr:cNvPr>
        <xdr:cNvPicPr>
          <a:picLocks noChangeAspect="1"/>
        </xdr:cNvPicPr>
      </xdr:nvPicPr>
      <xdr:blipFill>
        <a:blip xmlns:r="http://schemas.openxmlformats.org/officeDocument/2006/relationships" r:embed="rId1"/>
        <a:stretch>
          <a:fillRect/>
        </a:stretch>
      </xdr:blipFill>
      <xdr:spPr>
        <a:xfrm>
          <a:off x="358140" y="499110"/>
          <a:ext cx="2687427" cy="1065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117118</xdr:colOff>
      <xdr:row>2</xdr:row>
      <xdr:rowOff>86147</xdr:rowOff>
    </xdr:from>
    <xdr:ext cx="2697440" cy="1019176"/>
    <xdr:pic>
      <xdr:nvPicPr>
        <xdr:cNvPr id="2" name="Picture 1">
          <a:extLst>
            <a:ext uri="{FF2B5EF4-FFF2-40B4-BE49-F238E27FC236}">
              <a16:creationId xmlns:a16="http://schemas.microsoft.com/office/drawing/2014/main" id="{4A4E0B41-DE71-4564-96C1-C10FB4D754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193" y="409997"/>
          <a:ext cx="2697440" cy="101917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117118</xdr:colOff>
      <xdr:row>2</xdr:row>
      <xdr:rowOff>86147</xdr:rowOff>
    </xdr:from>
    <xdr:ext cx="2697440" cy="1019176"/>
    <xdr:pic>
      <xdr:nvPicPr>
        <xdr:cNvPr id="2" name="Picture 1">
          <a:extLst>
            <a:ext uri="{FF2B5EF4-FFF2-40B4-BE49-F238E27FC236}">
              <a16:creationId xmlns:a16="http://schemas.microsoft.com/office/drawing/2014/main" id="{9918F9B8-9042-4F10-A239-882F3E5C011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193" y="409997"/>
          <a:ext cx="2697440" cy="101917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152651</xdr:colOff>
      <xdr:row>2</xdr:row>
      <xdr:rowOff>62652</xdr:rowOff>
    </xdr:from>
    <xdr:ext cx="2697440" cy="1019176"/>
    <xdr:pic>
      <xdr:nvPicPr>
        <xdr:cNvPr id="2" name="Picture 1">
          <a:extLst>
            <a:ext uri="{FF2B5EF4-FFF2-40B4-BE49-F238E27FC236}">
              <a16:creationId xmlns:a16="http://schemas.microsoft.com/office/drawing/2014/main" id="{78F0A838-6A20-4046-A640-27873C342F1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976" y="386502"/>
          <a:ext cx="2697440" cy="101917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143126</xdr:colOff>
      <xdr:row>2</xdr:row>
      <xdr:rowOff>34077</xdr:rowOff>
    </xdr:from>
    <xdr:ext cx="2697440" cy="1019176"/>
    <xdr:pic>
      <xdr:nvPicPr>
        <xdr:cNvPr id="2" name="Picture 1">
          <a:extLst>
            <a:ext uri="{FF2B5EF4-FFF2-40B4-BE49-F238E27FC236}">
              <a16:creationId xmlns:a16="http://schemas.microsoft.com/office/drawing/2014/main" id="{9159527C-55CA-4DD0-83C3-C2E023BFF8D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451" y="357927"/>
          <a:ext cx="2697440" cy="101917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8</xdr:col>
      <xdr:colOff>232661</xdr:colOff>
      <xdr:row>2</xdr:row>
      <xdr:rowOff>27092</xdr:rowOff>
    </xdr:from>
    <xdr:ext cx="2697440" cy="1019176"/>
    <xdr:pic>
      <xdr:nvPicPr>
        <xdr:cNvPr id="2" name="Picture 1">
          <a:extLst>
            <a:ext uri="{FF2B5EF4-FFF2-40B4-BE49-F238E27FC236}">
              <a16:creationId xmlns:a16="http://schemas.microsoft.com/office/drawing/2014/main" id="{E9C0ECE6-F146-4F6B-97D8-7BA897E1DA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1101" y="347132"/>
          <a:ext cx="2697440" cy="1019176"/>
        </a:xfrm>
        <a:prstGeom prst="rect">
          <a:avLst/>
        </a:prstGeom>
      </xdr:spPr>
    </xdr:pic>
    <xdr:clientData/>
  </xdr:oneCellAnchor>
  <xdr:twoCellAnchor editAs="oneCell">
    <xdr:from>
      <xdr:col>10</xdr:col>
      <xdr:colOff>171449</xdr:colOff>
      <xdr:row>13</xdr:row>
      <xdr:rowOff>44664</xdr:rowOff>
    </xdr:from>
    <xdr:to>
      <xdr:col>10</xdr:col>
      <xdr:colOff>1114425</xdr:colOff>
      <xdr:row>13</xdr:row>
      <xdr:rowOff>923926</xdr:rowOff>
    </xdr:to>
    <xdr:pic>
      <xdr:nvPicPr>
        <xdr:cNvPr id="3" name="Picture 2">
          <a:extLst>
            <a:ext uri="{FF2B5EF4-FFF2-40B4-BE49-F238E27FC236}">
              <a16:creationId xmlns:a16="http://schemas.microsoft.com/office/drawing/2014/main" id="{191177F9-3594-4DD0-A2A4-8396A9DD3C7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344" t="63896" r="50762" b="21492"/>
        <a:stretch/>
      </xdr:blipFill>
      <xdr:spPr>
        <a:xfrm>
          <a:off x="8353424" y="2749764"/>
          <a:ext cx="942976" cy="879262"/>
        </a:xfrm>
        <a:prstGeom prst="rect">
          <a:avLst/>
        </a:prstGeom>
      </xdr:spPr>
    </xdr:pic>
    <xdr:clientData/>
  </xdr:twoCellAnchor>
  <xdr:twoCellAnchor editAs="oneCell">
    <xdr:from>
      <xdr:col>10</xdr:col>
      <xdr:colOff>276226</xdr:colOff>
      <xdr:row>16</xdr:row>
      <xdr:rowOff>28574</xdr:rowOff>
    </xdr:from>
    <xdr:to>
      <xdr:col>10</xdr:col>
      <xdr:colOff>1030174</xdr:colOff>
      <xdr:row>16</xdr:row>
      <xdr:rowOff>923925</xdr:rowOff>
    </xdr:to>
    <xdr:pic>
      <xdr:nvPicPr>
        <xdr:cNvPr id="4" name="Picture 3">
          <a:extLst>
            <a:ext uri="{FF2B5EF4-FFF2-40B4-BE49-F238E27FC236}">
              <a16:creationId xmlns:a16="http://schemas.microsoft.com/office/drawing/2014/main" id="{B6034ED8-C184-4734-BF6B-2521E291172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0913" t="1762" r="15069" b="16395"/>
        <a:stretch/>
      </xdr:blipFill>
      <xdr:spPr>
        <a:xfrm>
          <a:off x="8458201" y="4010024"/>
          <a:ext cx="753948" cy="895351"/>
        </a:xfrm>
        <a:prstGeom prst="rect">
          <a:avLst/>
        </a:prstGeom>
      </xdr:spPr>
    </xdr:pic>
    <xdr:clientData/>
  </xdr:twoCellAnchor>
  <xdr:twoCellAnchor editAs="oneCell">
    <xdr:from>
      <xdr:col>10</xdr:col>
      <xdr:colOff>133350</xdr:colOff>
      <xdr:row>21</xdr:row>
      <xdr:rowOff>19051</xdr:rowOff>
    </xdr:from>
    <xdr:to>
      <xdr:col>10</xdr:col>
      <xdr:colOff>1171575</xdr:colOff>
      <xdr:row>21</xdr:row>
      <xdr:rowOff>907701</xdr:rowOff>
    </xdr:to>
    <xdr:pic>
      <xdr:nvPicPr>
        <xdr:cNvPr id="5" name="Picture 4">
          <a:extLst>
            <a:ext uri="{FF2B5EF4-FFF2-40B4-BE49-F238E27FC236}">
              <a16:creationId xmlns:a16="http://schemas.microsoft.com/office/drawing/2014/main" id="{2250BF72-1161-4193-982C-0495A88F8D5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027" t="65637" r="63803" b="1544"/>
        <a:stretch/>
      </xdr:blipFill>
      <xdr:spPr>
        <a:xfrm>
          <a:off x="8315325" y="7191376"/>
          <a:ext cx="1038225" cy="888650"/>
        </a:xfrm>
        <a:prstGeom prst="rect">
          <a:avLst/>
        </a:prstGeom>
      </xdr:spPr>
    </xdr:pic>
    <xdr:clientData/>
  </xdr:twoCellAnchor>
  <xdr:twoCellAnchor editAs="oneCell">
    <xdr:from>
      <xdr:col>10</xdr:col>
      <xdr:colOff>28577</xdr:colOff>
      <xdr:row>20</xdr:row>
      <xdr:rowOff>66674</xdr:rowOff>
    </xdr:from>
    <xdr:to>
      <xdr:col>10</xdr:col>
      <xdr:colOff>1195274</xdr:colOff>
      <xdr:row>20</xdr:row>
      <xdr:rowOff>923925</xdr:rowOff>
    </xdr:to>
    <xdr:pic>
      <xdr:nvPicPr>
        <xdr:cNvPr id="6" name="Picture 5">
          <a:extLst>
            <a:ext uri="{FF2B5EF4-FFF2-40B4-BE49-F238E27FC236}">
              <a16:creationId xmlns:a16="http://schemas.microsoft.com/office/drawing/2014/main" id="{8B47ED25-C719-4BF7-8A38-D4E446444B5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25" t="18464" r="64583" b="48039"/>
        <a:stretch/>
      </xdr:blipFill>
      <xdr:spPr>
        <a:xfrm>
          <a:off x="8210552" y="6276974"/>
          <a:ext cx="1166697" cy="857251"/>
        </a:xfrm>
        <a:prstGeom prst="rect">
          <a:avLst/>
        </a:prstGeom>
      </xdr:spPr>
    </xdr:pic>
    <xdr:clientData/>
  </xdr:twoCellAnchor>
  <xdr:twoCellAnchor editAs="oneCell">
    <xdr:from>
      <xdr:col>10</xdr:col>
      <xdr:colOff>66674</xdr:colOff>
      <xdr:row>22</xdr:row>
      <xdr:rowOff>62732</xdr:rowOff>
    </xdr:from>
    <xdr:to>
      <xdr:col>10</xdr:col>
      <xdr:colOff>1194596</xdr:colOff>
      <xdr:row>22</xdr:row>
      <xdr:rowOff>904875</xdr:rowOff>
    </xdr:to>
    <xdr:pic>
      <xdr:nvPicPr>
        <xdr:cNvPr id="7" name="Picture 6">
          <a:extLst>
            <a:ext uri="{FF2B5EF4-FFF2-40B4-BE49-F238E27FC236}">
              <a16:creationId xmlns:a16="http://schemas.microsoft.com/office/drawing/2014/main" id="{347DFDF1-E653-4291-82BF-DF49DA510AE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2197" t="22308" r="34887" b="54747"/>
        <a:stretch/>
      </xdr:blipFill>
      <xdr:spPr>
        <a:xfrm>
          <a:off x="8248649" y="8178032"/>
          <a:ext cx="1127922" cy="842143"/>
        </a:xfrm>
        <a:prstGeom prst="rect">
          <a:avLst/>
        </a:prstGeom>
      </xdr:spPr>
    </xdr:pic>
    <xdr:clientData/>
  </xdr:twoCellAnchor>
  <xdr:twoCellAnchor editAs="oneCell">
    <xdr:from>
      <xdr:col>10</xdr:col>
      <xdr:colOff>276225</xdr:colOff>
      <xdr:row>17</xdr:row>
      <xdr:rowOff>46433</xdr:rowOff>
    </xdr:from>
    <xdr:to>
      <xdr:col>10</xdr:col>
      <xdr:colOff>990600</xdr:colOff>
      <xdr:row>17</xdr:row>
      <xdr:rowOff>933449</xdr:rowOff>
    </xdr:to>
    <xdr:pic>
      <xdr:nvPicPr>
        <xdr:cNvPr id="8" name="Picture 7">
          <a:extLst>
            <a:ext uri="{FF2B5EF4-FFF2-40B4-BE49-F238E27FC236}">
              <a16:creationId xmlns:a16="http://schemas.microsoft.com/office/drawing/2014/main" id="{128D4836-F9FC-4C32-80F5-19B15AF1557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910" t="3182" r="27272" b="9319"/>
        <a:stretch/>
      </xdr:blipFill>
      <xdr:spPr>
        <a:xfrm>
          <a:off x="8458200" y="4980383"/>
          <a:ext cx="714375" cy="887016"/>
        </a:xfrm>
        <a:prstGeom prst="rect">
          <a:avLst/>
        </a:prstGeom>
      </xdr:spPr>
    </xdr:pic>
    <xdr:clientData/>
  </xdr:twoCellAnchor>
  <xdr:twoCellAnchor editAs="oneCell">
    <xdr:from>
      <xdr:col>10</xdr:col>
      <xdr:colOff>257175</xdr:colOff>
      <xdr:row>26</xdr:row>
      <xdr:rowOff>38100</xdr:rowOff>
    </xdr:from>
    <xdr:to>
      <xdr:col>10</xdr:col>
      <xdr:colOff>1114424</xdr:colOff>
      <xdr:row>26</xdr:row>
      <xdr:rowOff>922830</xdr:rowOff>
    </xdr:to>
    <xdr:pic>
      <xdr:nvPicPr>
        <xdr:cNvPr id="9" name="Picture 8">
          <a:extLst>
            <a:ext uri="{FF2B5EF4-FFF2-40B4-BE49-F238E27FC236}">
              <a16:creationId xmlns:a16="http://schemas.microsoft.com/office/drawing/2014/main" id="{9C866474-62E8-4A88-BA51-2C82C6F015E2}"/>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465" t="22113" r="23014" b="18672"/>
        <a:stretch/>
      </xdr:blipFill>
      <xdr:spPr>
        <a:xfrm>
          <a:off x="8439150" y="10258425"/>
          <a:ext cx="857249" cy="884730"/>
        </a:xfrm>
        <a:prstGeom prst="rect">
          <a:avLst/>
        </a:prstGeom>
      </xdr:spPr>
    </xdr:pic>
    <xdr:clientData/>
  </xdr:twoCellAnchor>
  <xdr:twoCellAnchor editAs="oneCell">
    <xdr:from>
      <xdr:col>10</xdr:col>
      <xdr:colOff>190500</xdr:colOff>
      <xdr:row>23</xdr:row>
      <xdr:rowOff>20271</xdr:rowOff>
    </xdr:from>
    <xdr:to>
      <xdr:col>10</xdr:col>
      <xdr:colOff>1152525</xdr:colOff>
      <xdr:row>23</xdr:row>
      <xdr:rowOff>809625</xdr:rowOff>
    </xdr:to>
    <xdr:pic>
      <xdr:nvPicPr>
        <xdr:cNvPr id="10" name="Picture 9">
          <a:extLst>
            <a:ext uri="{FF2B5EF4-FFF2-40B4-BE49-F238E27FC236}">
              <a16:creationId xmlns:a16="http://schemas.microsoft.com/office/drawing/2014/main" id="{43682758-AD19-4E09-B7A2-F0732B56688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044" t="39857" r="8347" b="22407"/>
        <a:stretch/>
      </xdr:blipFill>
      <xdr:spPr>
        <a:xfrm>
          <a:off x="8372475" y="9078546"/>
          <a:ext cx="962025" cy="789354"/>
        </a:xfrm>
        <a:prstGeom prst="rect">
          <a:avLst/>
        </a:prstGeom>
      </xdr:spPr>
    </xdr:pic>
    <xdr:clientData/>
  </xdr:twoCellAnchor>
  <xdr:twoCellAnchor editAs="oneCell">
    <xdr:from>
      <xdr:col>10</xdr:col>
      <xdr:colOff>246062</xdr:colOff>
      <xdr:row>36</xdr:row>
      <xdr:rowOff>37145</xdr:rowOff>
    </xdr:from>
    <xdr:to>
      <xdr:col>10</xdr:col>
      <xdr:colOff>1103312</xdr:colOff>
      <xdr:row>36</xdr:row>
      <xdr:rowOff>928686</xdr:rowOff>
    </xdr:to>
    <xdr:pic>
      <xdr:nvPicPr>
        <xdr:cNvPr id="11" name="Picture 10">
          <a:extLst>
            <a:ext uri="{FF2B5EF4-FFF2-40B4-BE49-F238E27FC236}">
              <a16:creationId xmlns:a16="http://schemas.microsoft.com/office/drawing/2014/main" id="{20D8B860-A1AD-43B1-BE2E-4B49B39923EF}"/>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52293" t="7260" r="29293" b="78378"/>
        <a:stretch/>
      </xdr:blipFill>
      <xdr:spPr>
        <a:xfrm>
          <a:off x="8428037" y="14172245"/>
          <a:ext cx="857250" cy="891541"/>
        </a:xfrm>
        <a:prstGeom prst="rect">
          <a:avLst/>
        </a:prstGeom>
      </xdr:spPr>
    </xdr:pic>
    <xdr:clientData/>
  </xdr:twoCellAnchor>
  <xdr:twoCellAnchor editAs="oneCell">
    <xdr:from>
      <xdr:col>10</xdr:col>
      <xdr:colOff>123827</xdr:colOff>
      <xdr:row>33</xdr:row>
      <xdr:rowOff>9524</xdr:rowOff>
    </xdr:from>
    <xdr:to>
      <xdr:col>10</xdr:col>
      <xdr:colOff>1085850</xdr:colOff>
      <xdr:row>34</xdr:row>
      <xdr:rowOff>9522</xdr:rowOff>
    </xdr:to>
    <xdr:pic>
      <xdr:nvPicPr>
        <xdr:cNvPr id="12" name="Picture 11" descr="Double Robe Hook in Chrome 79735 | Delta Faucet">
          <a:extLst>
            <a:ext uri="{FF2B5EF4-FFF2-40B4-BE49-F238E27FC236}">
              <a16:creationId xmlns:a16="http://schemas.microsoft.com/office/drawing/2014/main" id="{0D2C99C8-5451-4BCE-A703-16E7B3339FF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305802" y="12858749"/>
          <a:ext cx="962023" cy="96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130175</xdr:colOff>
      <xdr:row>39</xdr:row>
      <xdr:rowOff>20638</xdr:rowOff>
    </xdr:from>
    <xdr:to>
      <xdr:col>10</xdr:col>
      <xdr:colOff>1135062</xdr:colOff>
      <xdr:row>39</xdr:row>
      <xdr:rowOff>931864</xdr:rowOff>
    </xdr:to>
    <xdr:pic>
      <xdr:nvPicPr>
        <xdr:cNvPr id="13" name="Picture 12">
          <a:extLst>
            <a:ext uri="{FF2B5EF4-FFF2-40B4-BE49-F238E27FC236}">
              <a16:creationId xmlns:a16="http://schemas.microsoft.com/office/drawing/2014/main" id="{ABC0270A-6488-4C17-A247-149549752D4E}"/>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7370" r="8442" b="27857"/>
        <a:stretch/>
      </xdr:blipFill>
      <xdr:spPr>
        <a:xfrm>
          <a:off x="8397875" y="2525713"/>
          <a:ext cx="1004887" cy="892176"/>
        </a:xfrm>
        <a:prstGeom prst="rect">
          <a:avLst/>
        </a:prstGeom>
      </xdr:spPr>
    </xdr:pic>
    <xdr:clientData/>
  </xdr:twoCellAnchor>
  <xdr:twoCellAnchor editAs="oneCell">
    <xdr:from>
      <xdr:col>10</xdr:col>
      <xdr:colOff>55564</xdr:colOff>
      <xdr:row>43</xdr:row>
      <xdr:rowOff>219076</xdr:rowOff>
    </xdr:from>
    <xdr:to>
      <xdr:col>10</xdr:col>
      <xdr:colOff>1198562</xdr:colOff>
      <xdr:row>43</xdr:row>
      <xdr:rowOff>809626</xdr:rowOff>
    </xdr:to>
    <xdr:pic>
      <xdr:nvPicPr>
        <xdr:cNvPr id="14" name="Picture 13">
          <a:extLst>
            <a:ext uri="{FF2B5EF4-FFF2-40B4-BE49-F238E27FC236}">
              <a16:creationId xmlns:a16="http://schemas.microsoft.com/office/drawing/2014/main" id="{5833FEA2-D18C-446F-920F-5EBFF5D176BD}"/>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1110" t="83417" r="17331" b="-1308"/>
        <a:stretch/>
      </xdr:blipFill>
      <xdr:spPr>
        <a:xfrm>
          <a:off x="8323264" y="4191001"/>
          <a:ext cx="1142998" cy="590550"/>
        </a:xfrm>
        <a:prstGeom prst="rect">
          <a:avLst/>
        </a:prstGeom>
      </xdr:spPr>
    </xdr:pic>
    <xdr:clientData/>
  </xdr:twoCellAnchor>
  <xdr:twoCellAnchor editAs="oneCell">
    <xdr:from>
      <xdr:col>10</xdr:col>
      <xdr:colOff>114302</xdr:colOff>
      <xdr:row>46</xdr:row>
      <xdr:rowOff>46289</xdr:rowOff>
    </xdr:from>
    <xdr:to>
      <xdr:col>10</xdr:col>
      <xdr:colOff>1112651</xdr:colOff>
      <xdr:row>46</xdr:row>
      <xdr:rowOff>923925</xdr:rowOff>
    </xdr:to>
    <xdr:pic>
      <xdr:nvPicPr>
        <xdr:cNvPr id="15" name="Picture 14">
          <a:extLst>
            <a:ext uri="{FF2B5EF4-FFF2-40B4-BE49-F238E27FC236}">
              <a16:creationId xmlns:a16="http://schemas.microsoft.com/office/drawing/2014/main" id="{E8B96838-0C6C-4EAA-9F0E-42C6EF9598E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3258" t="18182" r="16666" b="36619"/>
        <a:stretch/>
      </xdr:blipFill>
      <xdr:spPr>
        <a:xfrm>
          <a:off x="8296277" y="19191539"/>
          <a:ext cx="998349" cy="877636"/>
        </a:xfrm>
        <a:prstGeom prst="rect">
          <a:avLst/>
        </a:prstGeom>
      </xdr:spPr>
    </xdr:pic>
    <xdr:clientData/>
  </xdr:twoCellAnchor>
  <xdr:twoCellAnchor editAs="oneCell">
    <xdr:from>
      <xdr:col>10</xdr:col>
      <xdr:colOff>111127</xdr:colOff>
      <xdr:row>47</xdr:row>
      <xdr:rowOff>26558</xdr:rowOff>
    </xdr:from>
    <xdr:to>
      <xdr:col>10</xdr:col>
      <xdr:colOff>1087472</xdr:colOff>
      <xdr:row>48</xdr:row>
      <xdr:rowOff>0</xdr:rowOff>
    </xdr:to>
    <xdr:pic>
      <xdr:nvPicPr>
        <xdr:cNvPr id="16" name="Picture 15">
          <a:extLst>
            <a:ext uri="{FF2B5EF4-FFF2-40B4-BE49-F238E27FC236}">
              <a16:creationId xmlns:a16="http://schemas.microsoft.com/office/drawing/2014/main" id="{70427DCD-64DD-4407-854F-DE01F53023D5}"/>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6827" t="12516" r="12433" b="26235"/>
        <a:stretch/>
      </xdr:blipFill>
      <xdr:spPr>
        <a:xfrm>
          <a:off x="8293102" y="20124308"/>
          <a:ext cx="976345" cy="925942"/>
        </a:xfrm>
        <a:prstGeom prst="rect">
          <a:avLst/>
        </a:prstGeom>
      </xdr:spPr>
    </xdr:pic>
    <xdr:clientData/>
  </xdr:twoCellAnchor>
  <xdr:twoCellAnchor editAs="oneCell">
    <xdr:from>
      <xdr:col>10</xdr:col>
      <xdr:colOff>247649</xdr:colOff>
      <xdr:row>50</xdr:row>
      <xdr:rowOff>41373</xdr:rowOff>
    </xdr:from>
    <xdr:to>
      <xdr:col>10</xdr:col>
      <xdr:colOff>1038224</xdr:colOff>
      <xdr:row>51</xdr:row>
      <xdr:rowOff>466724</xdr:rowOff>
    </xdr:to>
    <xdr:pic>
      <xdr:nvPicPr>
        <xdr:cNvPr id="17" name="Picture 16">
          <a:extLst>
            <a:ext uri="{FF2B5EF4-FFF2-40B4-BE49-F238E27FC236}">
              <a16:creationId xmlns:a16="http://schemas.microsoft.com/office/drawing/2014/main" id="{FE9BB82D-9310-4837-A2E0-82DF5AFFEFCF}"/>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0791" t="3648" r="17901" b="5095"/>
        <a:stretch/>
      </xdr:blipFill>
      <xdr:spPr>
        <a:xfrm>
          <a:off x="8515349" y="15043248"/>
          <a:ext cx="790575" cy="8825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476501</xdr:colOff>
      <xdr:row>2</xdr:row>
      <xdr:rowOff>49952</xdr:rowOff>
    </xdr:from>
    <xdr:ext cx="2697440" cy="1019176"/>
    <xdr:pic>
      <xdr:nvPicPr>
        <xdr:cNvPr id="2" name="Picture 1">
          <a:extLst>
            <a:ext uri="{FF2B5EF4-FFF2-40B4-BE49-F238E27FC236}">
              <a16:creationId xmlns:a16="http://schemas.microsoft.com/office/drawing/2014/main" id="{27914FB5-0D51-4FBF-9C82-F5FC4A797F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801" y="373802"/>
          <a:ext cx="2697440" cy="1019176"/>
        </a:xfrm>
        <a:prstGeom prst="rect">
          <a:avLst/>
        </a:prstGeom>
      </xdr:spPr>
    </xdr:pic>
    <xdr:clientData/>
  </xdr:oneCellAnchor>
  <xdr:twoCellAnchor editAs="oneCell">
    <xdr:from>
      <xdr:col>10</xdr:col>
      <xdr:colOff>171449</xdr:colOff>
      <xdr:row>15</xdr:row>
      <xdr:rowOff>44664</xdr:rowOff>
    </xdr:from>
    <xdr:to>
      <xdr:col>10</xdr:col>
      <xdr:colOff>1114425</xdr:colOff>
      <xdr:row>15</xdr:row>
      <xdr:rowOff>923926</xdr:rowOff>
    </xdr:to>
    <xdr:pic>
      <xdr:nvPicPr>
        <xdr:cNvPr id="5" name="Picture 4">
          <a:extLst>
            <a:ext uri="{FF2B5EF4-FFF2-40B4-BE49-F238E27FC236}">
              <a16:creationId xmlns:a16="http://schemas.microsoft.com/office/drawing/2014/main" id="{E91F917A-9F40-41DD-B499-D58B9214D3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344" t="63896" r="50762" b="21492"/>
        <a:stretch/>
      </xdr:blipFill>
      <xdr:spPr>
        <a:xfrm>
          <a:off x="9344024" y="5483439"/>
          <a:ext cx="942976" cy="879262"/>
        </a:xfrm>
        <a:prstGeom prst="rect">
          <a:avLst/>
        </a:prstGeom>
      </xdr:spPr>
    </xdr:pic>
    <xdr:clientData/>
  </xdr:twoCellAnchor>
  <xdr:twoCellAnchor editAs="oneCell">
    <xdr:from>
      <xdr:col>10</xdr:col>
      <xdr:colOff>276226</xdr:colOff>
      <xdr:row>18</xdr:row>
      <xdr:rowOff>28574</xdr:rowOff>
    </xdr:from>
    <xdr:to>
      <xdr:col>10</xdr:col>
      <xdr:colOff>1030174</xdr:colOff>
      <xdr:row>18</xdr:row>
      <xdr:rowOff>923925</xdr:rowOff>
    </xdr:to>
    <xdr:pic>
      <xdr:nvPicPr>
        <xdr:cNvPr id="7" name="Picture 6">
          <a:extLst>
            <a:ext uri="{FF2B5EF4-FFF2-40B4-BE49-F238E27FC236}">
              <a16:creationId xmlns:a16="http://schemas.microsoft.com/office/drawing/2014/main" id="{73AFBD91-2B8B-4B46-A7FF-DD15D386E6D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0913" t="1762" r="15069" b="16395"/>
        <a:stretch/>
      </xdr:blipFill>
      <xdr:spPr>
        <a:xfrm>
          <a:off x="9448801" y="8972549"/>
          <a:ext cx="753948" cy="895351"/>
        </a:xfrm>
        <a:prstGeom prst="rect">
          <a:avLst/>
        </a:prstGeom>
      </xdr:spPr>
    </xdr:pic>
    <xdr:clientData/>
  </xdr:twoCellAnchor>
  <xdr:twoCellAnchor editAs="oneCell">
    <xdr:from>
      <xdr:col>10</xdr:col>
      <xdr:colOff>133350</xdr:colOff>
      <xdr:row>23</xdr:row>
      <xdr:rowOff>19051</xdr:rowOff>
    </xdr:from>
    <xdr:to>
      <xdr:col>10</xdr:col>
      <xdr:colOff>1171575</xdr:colOff>
      <xdr:row>23</xdr:row>
      <xdr:rowOff>907701</xdr:rowOff>
    </xdr:to>
    <xdr:pic>
      <xdr:nvPicPr>
        <xdr:cNvPr id="8" name="Picture 7">
          <a:extLst>
            <a:ext uri="{FF2B5EF4-FFF2-40B4-BE49-F238E27FC236}">
              <a16:creationId xmlns:a16="http://schemas.microsoft.com/office/drawing/2014/main" id="{3C60F847-DC1F-4549-B801-F1297136CCF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027" t="65637" r="63803" b="1544"/>
        <a:stretch/>
      </xdr:blipFill>
      <xdr:spPr>
        <a:xfrm>
          <a:off x="9305925" y="12153901"/>
          <a:ext cx="1038225" cy="888650"/>
        </a:xfrm>
        <a:prstGeom prst="rect">
          <a:avLst/>
        </a:prstGeom>
      </xdr:spPr>
    </xdr:pic>
    <xdr:clientData/>
  </xdr:twoCellAnchor>
  <xdr:twoCellAnchor editAs="oneCell">
    <xdr:from>
      <xdr:col>10</xdr:col>
      <xdr:colOff>28577</xdr:colOff>
      <xdr:row>22</xdr:row>
      <xdr:rowOff>66674</xdr:rowOff>
    </xdr:from>
    <xdr:to>
      <xdr:col>10</xdr:col>
      <xdr:colOff>1195274</xdr:colOff>
      <xdr:row>22</xdr:row>
      <xdr:rowOff>923925</xdr:rowOff>
    </xdr:to>
    <xdr:pic>
      <xdr:nvPicPr>
        <xdr:cNvPr id="9" name="Picture 8">
          <a:extLst>
            <a:ext uri="{FF2B5EF4-FFF2-40B4-BE49-F238E27FC236}">
              <a16:creationId xmlns:a16="http://schemas.microsoft.com/office/drawing/2014/main" id="{5A9387C0-BF1D-4D93-8B69-68C9348C8AA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25" t="18464" r="64583" b="48039"/>
        <a:stretch/>
      </xdr:blipFill>
      <xdr:spPr>
        <a:xfrm>
          <a:off x="9201152" y="11239499"/>
          <a:ext cx="1166697" cy="857251"/>
        </a:xfrm>
        <a:prstGeom prst="rect">
          <a:avLst/>
        </a:prstGeom>
      </xdr:spPr>
    </xdr:pic>
    <xdr:clientData/>
  </xdr:twoCellAnchor>
  <xdr:twoCellAnchor editAs="oneCell">
    <xdr:from>
      <xdr:col>10</xdr:col>
      <xdr:colOff>66674</xdr:colOff>
      <xdr:row>24</xdr:row>
      <xdr:rowOff>62732</xdr:rowOff>
    </xdr:from>
    <xdr:to>
      <xdr:col>10</xdr:col>
      <xdr:colOff>1194596</xdr:colOff>
      <xdr:row>24</xdr:row>
      <xdr:rowOff>904875</xdr:rowOff>
    </xdr:to>
    <xdr:pic>
      <xdr:nvPicPr>
        <xdr:cNvPr id="11" name="Picture 10">
          <a:extLst>
            <a:ext uri="{FF2B5EF4-FFF2-40B4-BE49-F238E27FC236}">
              <a16:creationId xmlns:a16="http://schemas.microsoft.com/office/drawing/2014/main" id="{25CD680C-B744-47DA-8789-E599733716E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2197" t="22308" r="34887" b="54747"/>
        <a:stretch/>
      </xdr:blipFill>
      <xdr:spPr>
        <a:xfrm>
          <a:off x="9239249" y="13140557"/>
          <a:ext cx="1127922" cy="842143"/>
        </a:xfrm>
        <a:prstGeom prst="rect">
          <a:avLst/>
        </a:prstGeom>
      </xdr:spPr>
    </xdr:pic>
    <xdr:clientData/>
  </xdr:twoCellAnchor>
  <xdr:twoCellAnchor editAs="oneCell">
    <xdr:from>
      <xdr:col>10</xdr:col>
      <xdr:colOff>276225</xdr:colOff>
      <xdr:row>19</xdr:row>
      <xdr:rowOff>46433</xdr:rowOff>
    </xdr:from>
    <xdr:to>
      <xdr:col>10</xdr:col>
      <xdr:colOff>990600</xdr:colOff>
      <xdr:row>19</xdr:row>
      <xdr:rowOff>933449</xdr:rowOff>
    </xdr:to>
    <xdr:pic>
      <xdr:nvPicPr>
        <xdr:cNvPr id="12" name="Picture 11">
          <a:extLst>
            <a:ext uri="{FF2B5EF4-FFF2-40B4-BE49-F238E27FC236}">
              <a16:creationId xmlns:a16="http://schemas.microsoft.com/office/drawing/2014/main" id="{FDBEB437-A615-405A-9FAC-8D3FB5B7DCB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910" t="3182" r="27272" b="9319"/>
        <a:stretch/>
      </xdr:blipFill>
      <xdr:spPr>
        <a:xfrm>
          <a:off x="9448800" y="9942908"/>
          <a:ext cx="714375" cy="887016"/>
        </a:xfrm>
        <a:prstGeom prst="rect">
          <a:avLst/>
        </a:prstGeom>
      </xdr:spPr>
    </xdr:pic>
    <xdr:clientData/>
  </xdr:twoCellAnchor>
  <xdr:twoCellAnchor editAs="oneCell">
    <xdr:from>
      <xdr:col>10</xdr:col>
      <xdr:colOff>257175</xdr:colOff>
      <xdr:row>28</xdr:row>
      <xdr:rowOff>38100</xdr:rowOff>
    </xdr:from>
    <xdr:to>
      <xdr:col>10</xdr:col>
      <xdr:colOff>1114424</xdr:colOff>
      <xdr:row>28</xdr:row>
      <xdr:rowOff>922830</xdr:rowOff>
    </xdr:to>
    <xdr:pic>
      <xdr:nvPicPr>
        <xdr:cNvPr id="13" name="Picture 12">
          <a:extLst>
            <a:ext uri="{FF2B5EF4-FFF2-40B4-BE49-F238E27FC236}">
              <a16:creationId xmlns:a16="http://schemas.microsoft.com/office/drawing/2014/main" id="{33558BA2-80E3-40A6-BEAE-15BABEC094D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465" t="22113" r="23014" b="18672"/>
        <a:stretch/>
      </xdr:blipFill>
      <xdr:spPr>
        <a:xfrm>
          <a:off x="9429750" y="16497300"/>
          <a:ext cx="857249" cy="884730"/>
        </a:xfrm>
        <a:prstGeom prst="rect">
          <a:avLst/>
        </a:prstGeom>
      </xdr:spPr>
    </xdr:pic>
    <xdr:clientData/>
  </xdr:twoCellAnchor>
  <xdr:twoCellAnchor editAs="oneCell">
    <xdr:from>
      <xdr:col>10</xdr:col>
      <xdr:colOff>190500</xdr:colOff>
      <xdr:row>25</xdr:row>
      <xdr:rowOff>20271</xdr:rowOff>
    </xdr:from>
    <xdr:to>
      <xdr:col>10</xdr:col>
      <xdr:colOff>1152525</xdr:colOff>
      <xdr:row>25</xdr:row>
      <xdr:rowOff>809625</xdr:rowOff>
    </xdr:to>
    <xdr:pic>
      <xdr:nvPicPr>
        <xdr:cNvPr id="15" name="Picture 14">
          <a:extLst>
            <a:ext uri="{FF2B5EF4-FFF2-40B4-BE49-F238E27FC236}">
              <a16:creationId xmlns:a16="http://schemas.microsoft.com/office/drawing/2014/main" id="{53839411-1037-40C6-81F2-354222A7401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044" t="39857" r="8347" b="22407"/>
        <a:stretch/>
      </xdr:blipFill>
      <xdr:spPr>
        <a:xfrm>
          <a:off x="9363075" y="14041071"/>
          <a:ext cx="962025" cy="789354"/>
        </a:xfrm>
        <a:prstGeom prst="rect">
          <a:avLst/>
        </a:prstGeom>
      </xdr:spPr>
    </xdr:pic>
    <xdr:clientData/>
  </xdr:twoCellAnchor>
  <xdr:twoCellAnchor editAs="oneCell">
    <xdr:from>
      <xdr:col>10</xdr:col>
      <xdr:colOff>246062</xdr:colOff>
      <xdr:row>40</xdr:row>
      <xdr:rowOff>37145</xdr:rowOff>
    </xdr:from>
    <xdr:to>
      <xdr:col>10</xdr:col>
      <xdr:colOff>1103312</xdr:colOff>
      <xdr:row>40</xdr:row>
      <xdr:rowOff>928686</xdr:rowOff>
    </xdr:to>
    <xdr:pic>
      <xdr:nvPicPr>
        <xdr:cNvPr id="3" name="Picture 2">
          <a:extLst>
            <a:ext uri="{FF2B5EF4-FFF2-40B4-BE49-F238E27FC236}">
              <a16:creationId xmlns:a16="http://schemas.microsoft.com/office/drawing/2014/main" id="{0C3ED958-8A6D-4773-9983-F3D5D603750E}"/>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52293" t="7260" r="29293" b="78378"/>
        <a:stretch/>
      </xdr:blipFill>
      <xdr:spPr>
        <a:xfrm>
          <a:off x="8513762" y="18772820"/>
          <a:ext cx="857250" cy="891541"/>
        </a:xfrm>
        <a:prstGeom prst="rect">
          <a:avLst/>
        </a:prstGeom>
      </xdr:spPr>
    </xdr:pic>
    <xdr:clientData/>
  </xdr:twoCellAnchor>
  <xdr:twoCellAnchor editAs="oneCell">
    <xdr:from>
      <xdr:col>10</xdr:col>
      <xdr:colOff>123827</xdr:colOff>
      <xdr:row>37</xdr:row>
      <xdr:rowOff>9524</xdr:rowOff>
    </xdr:from>
    <xdr:to>
      <xdr:col>10</xdr:col>
      <xdr:colOff>1085850</xdr:colOff>
      <xdr:row>38</xdr:row>
      <xdr:rowOff>9522</xdr:rowOff>
    </xdr:to>
    <xdr:pic>
      <xdr:nvPicPr>
        <xdr:cNvPr id="4" name="Picture 3" descr="Double Robe Hook in Chrome 79735 | Delta Faucet">
          <a:extLst>
            <a:ext uri="{FF2B5EF4-FFF2-40B4-BE49-F238E27FC236}">
              <a16:creationId xmlns:a16="http://schemas.microsoft.com/office/drawing/2014/main" id="{107F3418-164E-DCC5-8338-7D7DC449240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305802" y="12858749"/>
          <a:ext cx="962023" cy="96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133603</xdr:colOff>
      <xdr:row>0</xdr:row>
      <xdr:rowOff>57149</xdr:rowOff>
    </xdr:from>
    <xdr:ext cx="2697440" cy="1019176"/>
    <xdr:pic>
      <xdr:nvPicPr>
        <xdr:cNvPr id="10" name="Picture 9">
          <a:extLst>
            <a:ext uri="{FF2B5EF4-FFF2-40B4-BE49-F238E27FC236}">
              <a16:creationId xmlns:a16="http://schemas.microsoft.com/office/drawing/2014/main" id="{459B501F-9943-4885-87BD-CAFEDFE660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78553" y="380999"/>
          <a:ext cx="2697440" cy="101917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19384-5C54-40B8-A82E-9583F739F746}">
  <sheetPr>
    <pageSetUpPr fitToPage="1"/>
  </sheetPr>
  <dimension ref="A1:Q210"/>
  <sheetViews>
    <sheetView showGridLines="0" tabSelected="1" showRuler="0" zoomScale="85" zoomScaleNormal="85" workbookViewId="0">
      <pane ySplit="11" topLeftCell="A12" activePane="bottomLeft" state="frozen"/>
      <selection pane="bottomLeft" activeCell="N117" sqref="N117"/>
    </sheetView>
  </sheetViews>
  <sheetFormatPr defaultColWidth="9.109375" defaultRowHeight="12"/>
  <cols>
    <col min="1" max="1" width="5.88671875" style="255" customWidth="1"/>
    <col min="2" max="2" width="10.33203125" style="255" customWidth="1"/>
    <col min="3" max="3" width="69.33203125" style="261" customWidth="1"/>
    <col min="4" max="4" width="17" style="261" bestFit="1" customWidth="1"/>
    <col min="5" max="5" width="20.33203125" style="261" customWidth="1"/>
    <col min="6" max="6" width="24.5546875" style="471" hidden="1" customWidth="1"/>
    <col min="7" max="7" width="22.44140625" style="255" bestFit="1" customWidth="1"/>
    <col min="8" max="8" width="15.5546875" style="255" customWidth="1"/>
    <col min="9" max="9" width="9.6640625" style="1066" bestFit="1" customWidth="1"/>
    <col min="10" max="10" width="10.44140625" style="255" bestFit="1" customWidth="1"/>
    <col min="11" max="11" width="12.6640625" style="263" customWidth="1"/>
    <col min="12" max="12" width="16.5546875" style="263" customWidth="1"/>
    <col min="13" max="13" width="16.6640625" style="1007" hidden="1" customWidth="1"/>
    <col min="14" max="14" width="16.6640625" style="1165" customWidth="1"/>
    <col min="15" max="15" width="62.6640625" style="999" customWidth="1"/>
    <col min="16" max="16" width="9.5546875" style="255" customWidth="1"/>
    <col min="17" max="17" width="8.33203125" style="255" bestFit="1" customWidth="1"/>
    <col min="18" max="18" width="10.6640625" style="255" bestFit="1" customWidth="1"/>
    <col min="19" max="16384" width="9.109375" style="255"/>
  </cols>
  <sheetData>
    <row r="1" spans="1:15" ht="12" customHeight="1" thickBot="1">
      <c r="B1" s="256"/>
      <c r="C1" s="257"/>
      <c r="D1" s="257"/>
      <c r="E1" s="257"/>
      <c r="F1" s="984"/>
      <c r="G1" s="256"/>
      <c r="H1" s="256"/>
      <c r="I1" s="1074"/>
      <c r="J1" s="256"/>
      <c r="K1" s="258"/>
      <c r="L1" s="258"/>
      <c r="M1" s="999"/>
      <c r="N1" s="1153"/>
    </row>
    <row r="2" spans="1:15" ht="19.5" customHeight="1" thickBot="1">
      <c r="A2" s="259"/>
      <c r="B2" s="1179" t="s">
        <v>48</v>
      </c>
      <c r="C2" s="1180"/>
      <c r="D2" s="1180"/>
      <c r="E2" s="1180"/>
      <c r="F2" s="1180"/>
      <c r="G2" s="1180"/>
      <c r="H2" s="1181"/>
      <c r="I2" s="1181"/>
      <c r="J2" s="1181"/>
      <c r="K2" s="1181"/>
      <c r="L2" s="1182"/>
      <c r="M2" s="1000"/>
      <c r="N2" s="1154"/>
      <c r="O2" s="1000"/>
    </row>
    <row r="3" spans="1:15" ht="15.75" customHeight="1">
      <c r="A3" s="259"/>
      <c r="B3" s="262"/>
      <c r="I3" s="1190" t="s">
        <v>1</v>
      </c>
      <c r="J3" s="1190"/>
      <c r="K3" s="1186" t="s">
        <v>467</v>
      </c>
      <c r="L3" s="1187"/>
      <c r="M3" s="261"/>
      <c r="N3" s="1155"/>
      <c r="O3" s="261"/>
    </row>
    <row r="4" spans="1:15" ht="16.5" customHeight="1">
      <c r="A4" s="259"/>
      <c r="B4" s="262"/>
      <c r="I4" s="1191" t="s">
        <v>0</v>
      </c>
      <c r="J4" s="1191"/>
      <c r="K4" s="1188" t="s">
        <v>468</v>
      </c>
      <c r="L4" s="1189"/>
      <c r="M4" s="261"/>
      <c r="N4" s="1155"/>
      <c r="O4" s="261"/>
    </row>
    <row r="5" spans="1:15" ht="15.75" customHeight="1">
      <c r="A5" s="259"/>
      <c r="B5" s="262"/>
      <c r="I5" s="1191" t="s">
        <v>2</v>
      </c>
      <c r="J5" s="1191"/>
      <c r="K5" s="1188" t="s">
        <v>469</v>
      </c>
      <c r="L5" s="1189"/>
      <c r="M5" s="261"/>
      <c r="N5" s="1155"/>
      <c r="O5" s="261"/>
    </row>
    <row r="6" spans="1:15">
      <c r="A6" s="259"/>
      <c r="B6" s="262"/>
      <c r="I6" s="1191" t="s">
        <v>3</v>
      </c>
      <c r="J6" s="1191"/>
      <c r="K6" s="1188" t="s">
        <v>515</v>
      </c>
      <c r="L6" s="1189"/>
      <c r="M6" s="261"/>
      <c r="N6" s="1155"/>
      <c r="O6" s="261"/>
    </row>
    <row r="7" spans="1:15">
      <c r="A7" s="259"/>
      <c r="B7" s="262"/>
      <c r="I7" s="1191" t="s">
        <v>4</v>
      </c>
      <c r="J7" s="1191"/>
      <c r="K7" s="1188" t="s">
        <v>154</v>
      </c>
      <c r="L7" s="1189"/>
      <c r="M7" s="261"/>
      <c r="N7" s="1155"/>
      <c r="O7" s="261"/>
    </row>
    <row r="8" spans="1:15" ht="15.75" customHeight="1">
      <c r="A8" s="259"/>
      <c r="B8" s="262"/>
      <c r="I8" s="1195" t="s">
        <v>5</v>
      </c>
      <c r="J8" s="1195"/>
      <c r="K8" s="1188" t="s">
        <v>374</v>
      </c>
      <c r="L8" s="1189"/>
      <c r="M8" s="261"/>
      <c r="N8" s="1155"/>
      <c r="O8" s="261"/>
    </row>
    <row r="9" spans="1:15" ht="7.5" customHeight="1" thickBot="1">
      <c r="A9" s="259"/>
      <c r="B9" s="495"/>
      <c r="C9" s="257"/>
      <c r="D9" s="257"/>
      <c r="E9" s="257"/>
      <c r="F9" s="984"/>
      <c r="G9" s="256"/>
      <c r="H9" s="256"/>
      <c r="I9" s="1074"/>
      <c r="J9" s="256"/>
      <c r="K9" s="258"/>
      <c r="L9" s="496"/>
      <c r="M9" s="999"/>
      <c r="N9" s="1153"/>
    </row>
    <row r="10" spans="1:15" ht="15" customHeight="1" thickBot="1">
      <c r="B10" s="1183" t="s">
        <v>516</v>
      </c>
      <c r="C10" s="1184"/>
      <c r="D10" s="1184"/>
      <c r="E10" s="1184"/>
      <c r="F10" s="1184"/>
      <c r="G10" s="1184"/>
      <c r="H10" s="1184"/>
      <c r="I10" s="1184"/>
      <c r="J10" s="1184"/>
      <c r="K10" s="1184"/>
      <c r="L10" s="1185"/>
      <c r="M10" s="1001"/>
      <c r="N10" s="1001"/>
      <c r="O10" s="1001"/>
    </row>
    <row r="11" spans="1:15" s="996" customFormat="1" ht="27" thickBot="1">
      <c r="B11" s="416" t="s">
        <v>6</v>
      </c>
      <c r="C11" s="417" t="s">
        <v>156</v>
      </c>
      <c r="D11" s="418" t="s">
        <v>370</v>
      </c>
      <c r="E11" s="418" t="s">
        <v>376</v>
      </c>
      <c r="F11" s="997" t="s">
        <v>375</v>
      </c>
      <c r="G11" s="268" t="s">
        <v>369</v>
      </c>
      <c r="H11" s="267" t="s">
        <v>158</v>
      </c>
      <c r="I11" s="1075" t="s">
        <v>155</v>
      </c>
      <c r="J11" s="419" t="s">
        <v>9</v>
      </c>
      <c r="K11" s="419" t="s">
        <v>10</v>
      </c>
      <c r="L11" s="420" t="s">
        <v>86</v>
      </c>
      <c r="M11" s="1002"/>
      <c r="N11" s="1002"/>
      <c r="O11" s="1002"/>
    </row>
    <row r="12" spans="1:15" ht="13.8" thickBot="1">
      <c r="A12" s="259"/>
      <c r="B12" s="271">
        <v>1</v>
      </c>
      <c r="C12" s="272" t="s">
        <v>377</v>
      </c>
      <c r="D12" s="273"/>
      <c r="E12" s="273"/>
      <c r="F12" s="985"/>
      <c r="G12" s="273"/>
      <c r="H12" s="273"/>
      <c r="I12" s="1076"/>
      <c r="J12" s="273"/>
      <c r="K12" s="274"/>
      <c r="L12" s="275">
        <f>L13+L14+L15</f>
        <v>0</v>
      </c>
      <c r="M12" s="1178"/>
      <c r="N12" s="1002"/>
      <c r="O12" s="1003"/>
    </row>
    <row r="13" spans="1:15" ht="15.75" customHeight="1">
      <c r="A13" s="259"/>
      <c r="B13" s="951">
        <v>1.01</v>
      </c>
      <c r="C13" s="952" t="s">
        <v>396</v>
      </c>
      <c r="D13" s="981"/>
      <c r="E13" s="952"/>
      <c r="F13" s="1010"/>
      <c r="G13" s="953"/>
      <c r="H13" s="954"/>
      <c r="I13" s="952">
        <v>1</v>
      </c>
      <c r="J13" s="974" t="s">
        <v>371</v>
      </c>
      <c r="K13" s="955"/>
      <c r="L13" s="956">
        <f>I13*K13</f>
        <v>0</v>
      </c>
      <c r="M13" s="1178"/>
      <c r="N13" s="1002"/>
      <c r="O13" s="494"/>
    </row>
    <row r="14" spans="1:15" ht="15" customHeight="1">
      <c r="A14" s="259"/>
      <c r="B14" s="957">
        <v>1.02</v>
      </c>
      <c r="C14" s="285" t="s">
        <v>397</v>
      </c>
      <c r="D14" s="285"/>
      <c r="E14" s="958"/>
      <c r="F14" s="986"/>
      <c r="G14" s="958"/>
      <c r="H14" s="287"/>
      <c r="I14" s="285">
        <v>1</v>
      </c>
      <c r="J14" s="285" t="s">
        <v>371</v>
      </c>
      <c r="K14" s="294"/>
      <c r="L14" s="294">
        <f>I14*K14</f>
        <v>0</v>
      </c>
      <c r="M14" s="1178"/>
      <c r="N14" s="1002"/>
      <c r="O14" s="494"/>
    </row>
    <row r="15" spans="1:15" ht="15" customHeight="1">
      <c r="A15" s="259"/>
      <c r="B15" s="951">
        <v>1.03</v>
      </c>
      <c r="C15" s="291" t="s">
        <v>462</v>
      </c>
      <c r="D15" s="390"/>
      <c r="E15" s="1046"/>
      <c r="F15" s="986"/>
      <c r="G15" s="285"/>
      <c r="H15" s="292"/>
      <c r="I15" s="291">
        <v>1</v>
      </c>
      <c r="J15" s="1046" t="s">
        <v>371</v>
      </c>
      <c r="K15" s="309"/>
      <c r="L15" s="294">
        <f>I15*K15</f>
        <v>0</v>
      </c>
      <c r="M15" s="1002"/>
      <c r="N15" s="1002"/>
      <c r="O15" s="494"/>
    </row>
    <row r="16" spans="1:15" ht="9" customHeight="1" thickBot="1">
      <c r="A16" s="259"/>
      <c r="B16" s="376"/>
      <c r="C16" s="377"/>
      <c r="D16" s="959"/>
      <c r="E16" s="959"/>
      <c r="F16" s="987"/>
      <c r="G16" s="378"/>
      <c r="H16" s="379"/>
      <c r="I16" s="380"/>
      <c r="J16" s="381"/>
      <c r="K16" s="382"/>
      <c r="L16" s="382"/>
      <c r="M16" s="494"/>
      <c r="N16" s="1156"/>
      <c r="O16" s="494"/>
    </row>
    <row r="17" spans="1:15" ht="12.6" thickBot="1">
      <c r="A17" s="259"/>
      <c r="B17" s="271">
        <v>2</v>
      </c>
      <c r="C17" s="666" t="s">
        <v>483</v>
      </c>
      <c r="D17" s="353"/>
      <c r="E17" s="353"/>
      <c r="F17" s="448"/>
      <c r="G17" s="353"/>
      <c r="H17" s="353"/>
      <c r="I17" s="1077"/>
      <c r="J17" s="353"/>
      <c r="K17" s="354"/>
      <c r="L17" s="355">
        <f>SUM(L18:M20)</f>
        <v>0</v>
      </c>
      <c r="M17" s="1003"/>
      <c r="N17" s="1003"/>
      <c r="O17" s="1003"/>
    </row>
    <row r="18" spans="1:15" s="983" customFormat="1">
      <c r="A18" s="1090"/>
      <c r="B18" s="1136">
        <v>2.0099999999999998</v>
      </c>
      <c r="C18" s="1137" t="s">
        <v>482</v>
      </c>
      <c r="D18" s="1147"/>
      <c r="E18" s="1148"/>
      <c r="F18" s="1149" t="s">
        <v>454</v>
      </c>
      <c r="G18" s="1150"/>
      <c r="H18" s="1151"/>
      <c r="I18" s="373">
        <v>1</v>
      </c>
      <c r="J18" s="374" t="s">
        <v>371</v>
      </c>
      <c r="K18" s="1135"/>
      <c r="L18" s="1135">
        <f>I18*K18</f>
        <v>0</v>
      </c>
      <c r="M18" s="1096"/>
      <c r="N18" s="1157"/>
      <c r="O18" s="1096"/>
    </row>
    <row r="19" spans="1:15">
      <c r="A19" s="259"/>
      <c r="B19" s="1014">
        <v>2.02</v>
      </c>
      <c r="C19" s="261" t="s">
        <v>439</v>
      </c>
      <c r="D19" s="1028"/>
      <c r="E19" s="1134"/>
      <c r="F19" s="1152"/>
      <c r="G19" s="285"/>
      <c r="H19" s="299"/>
      <c r="I19" s="287">
        <v>1</v>
      </c>
      <c r="J19" s="399" t="s">
        <v>371</v>
      </c>
      <c r="K19" s="1135"/>
      <c r="L19" s="1036">
        <f t="shared" ref="L19:L20" si="0">I19*K19</f>
        <v>0</v>
      </c>
      <c r="M19" s="494"/>
      <c r="N19" s="1156"/>
      <c r="O19" s="494"/>
    </row>
    <row r="20" spans="1:15" s="983" customFormat="1">
      <c r="A20" s="1090"/>
      <c r="B20" s="1136">
        <v>2.0299999999999998</v>
      </c>
      <c r="C20" s="1137" t="s">
        <v>485</v>
      </c>
      <c r="D20" s="1147"/>
      <c r="E20" s="1138"/>
      <c r="F20" s="1139">
        <v>78.024000000000001</v>
      </c>
      <c r="G20" s="995"/>
      <c r="H20" s="1140"/>
      <c r="I20" s="968">
        <v>95</v>
      </c>
      <c r="J20" s="373" t="s">
        <v>372</v>
      </c>
      <c r="K20" s="1135"/>
      <c r="L20" s="1141">
        <f t="shared" si="0"/>
        <v>0</v>
      </c>
      <c r="M20" s="1096"/>
      <c r="N20" s="1157"/>
      <c r="O20" s="1096"/>
    </row>
    <row r="21" spans="1:15" ht="9" customHeight="1" thickBot="1">
      <c r="A21" s="259"/>
      <c r="B21" s="376"/>
      <c r="C21" s="1133"/>
      <c r="D21" s="960"/>
      <c r="E21" s="394"/>
      <c r="F21" s="376"/>
      <c r="G21" s="348"/>
      <c r="H21" s="380"/>
      <c r="I21" s="395"/>
      <c r="J21" s="395"/>
      <c r="K21" s="396"/>
      <c r="L21" s="396"/>
      <c r="M21" s="494"/>
      <c r="N21" s="1156"/>
      <c r="O21" s="494"/>
    </row>
    <row r="22" spans="1:15" ht="12.6" thickBot="1">
      <c r="A22" s="259"/>
      <c r="B22" s="271">
        <v>3</v>
      </c>
      <c r="C22" s="352" t="s">
        <v>207</v>
      </c>
      <c r="D22" s="353"/>
      <c r="E22" s="353"/>
      <c r="F22" s="448"/>
      <c r="G22" s="353"/>
      <c r="H22" s="353"/>
      <c r="I22" s="1077"/>
      <c r="J22" s="353"/>
      <c r="K22" s="354"/>
      <c r="L22" s="355">
        <f>SUM(L23:L29)</f>
        <v>0</v>
      </c>
      <c r="M22" s="1003"/>
      <c r="N22" s="1003"/>
      <c r="O22" s="1003"/>
    </row>
    <row r="23" spans="1:15">
      <c r="A23" s="259"/>
      <c r="B23" s="401">
        <v>3.01</v>
      </c>
      <c r="C23" s="1069" t="s">
        <v>402</v>
      </c>
      <c r="D23" s="1123"/>
      <c r="E23" s="1127"/>
      <c r="F23" s="1070">
        <v>2.1869999999999998</v>
      </c>
      <c r="G23" s="1069" t="s">
        <v>403</v>
      </c>
      <c r="H23" s="1071"/>
      <c r="I23" s="1072">
        <v>3</v>
      </c>
      <c r="J23" s="345" t="s">
        <v>372</v>
      </c>
      <c r="K23" s="346"/>
      <c r="L23" s="1053">
        <f>I23*K23</f>
        <v>0</v>
      </c>
      <c r="M23" s="1003"/>
      <c r="N23" s="1003"/>
      <c r="O23" s="980"/>
    </row>
    <row r="24" spans="1:15">
      <c r="A24" s="259"/>
      <c r="B24" s="323">
        <v>3.02</v>
      </c>
      <c r="C24" s="1089" t="s">
        <v>477</v>
      </c>
      <c r="D24" s="1124"/>
      <c r="E24" s="1130"/>
      <c r="F24" s="990">
        <v>15.776</v>
      </c>
      <c r="G24" s="389" t="s">
        <v>478</v>
      </c>
      <c r="H24" s="968"/>
      <c r="I24" s="968">
        <v>17</v>
      </c>
      <c r="J24" s="345" t="s">
        <v>372</v>
      </c>
      <c r="K24" s="346"/>
      <c r="L24" s="1054">
        <f t="shared" ref="L24:L29" si="1">I24*K24</f>
        <v>0</v>
      </c>
      <c r="M24" s="494"/>
      <c r="N24" s="1156"/>
      <c r="O24" s="980"/>
    </row>
    <row r="25" spans="1:15" s="983" customFormat="1">
      <c r="A25" s="1090"/>
      <c r="B25" s="1091">
        <v>3.03</v>
      </c>
      <c r="C25" s="1092" t="s">
        <v>451</v>
      </c>
      <c r="D25" s="966"/>
      <c r="E25" s="1128"/>
      <c r="F25" s="1131">
        <v>4.7439999999999998</v>
      </c>
      <c r="G25" s="373"/>
      <c r="H25" s="967"/>
      <c r="I25" s="968">
        <v>5</v>
      </c>
      <c r="J25" s="1093" t="s">
        <v>372</v>
      </c>
      <c r="K25" s="1094"/>
      <c r="L25" s="1095">
        <f t="shared" si="1"/>
        <v>0</v>
      </c>
      <c r="M25" s="1096"/>
      <c r="N25" s="1157"/>
    </row>
    <row r="26" spans="1:15">
      <c r="A26" s="259"/>
      <c r="B26" s="323">
        <v>3.04</v>
      </c>
      <c r="C26" s="1029" t="s">
        <v>405</v>
      </c>
      <c r="D26" s="1124"/>
      <c r="E26" s="1128"/>
      <c r="F26" s="988">
        <v>4.58</v>
      </c>
      <c r="G26" s="287" t="s">
        <v>406</v>
      </c>
      <c r="H26" s="967"/>
      <c r="I26" s="968">
        <v>5</v>
      </c>
      <c r="J26" s="345" t="s">
        <v>372</v>
      </c>
      <c r="K26" s="346"/>
      <c r="L26" s="1055">
        <f t="shared" si="1"/>
        <v>0</v>
      </c>
      <c r="M26" s="494"/>
      <c r="N26" s="1156"/>
      <c r="O26" s="980"/>
    </row>
    <row r="27" spans="1:15" s="983" customFormat="1" ht="36">
      <c r="A27" s="1090"/>
      <c r="B27" s="1091">
        <v>3.05</v>
      </c>
      <c r="C27" s="1142" t="s">
        <v>494</v>
      </c>
      <c r="D27" s="1143"/>
      <c r="E27" s="1144"/>
      <c r="F27" s="988">
        <v>0.623</v>
      </c>
      <c r="G27" s="1145" t="s">
        <v>495</v>
      </c>
      <c r="H27" s="967"/>
      <c r="I27" s="968">
        <v>1</v>
      </c>
      <c r="J27" s="1093" t="s">
        <v>372</v>
      </c>
      <c r="K27" s="1094"/>
      <c r="L27" s="1146">
        <f>I27*K27</f>
        <v>0</v>
      </c>
      <c r="M27" s="1096"/>
      <c r="N27" s="1157"/>
    </row>
    <row r="28" spans="1:15">
      <c r="A28" s="259"/>
      <c r="B28" s="323">
        <v>3.06</v>
      </c>
      <c r="C28" s="964" t="s">
        <v>440</v>
      </c>
      <c r="D28" s="966"/>
      <c r="E28" s="1130"/>
      <c r="F28" s="988">
        <v>1.75</v>
      </c>
      <c r="G28" s="287" t="s">
        <v>484</v>
      </c>
      <c r="H28" s="967"/>
      <c r="I28" s="968">
        <v>2</v>
      </c>
      <c r="J28" s="345" t="s">
        <v>372</v>
      </c>
      <c r="K28" s="346"/>
      <c r="L28" s="1055">
        <f t="shared" si="1"/>
        <v>0</v>
      </c>
      <c r="M28" s="494"/>
      <c r="N28" s="1156"/>
      <c r="O28" s="980"/>
    </row>
    <row r="29" spans="1:15">
      <c r="A29" s="259"/>
      <c r="B29" s="1091">
        <v>3.07</v>
      </c>
      <c r="C29" s="964" t="s">
        <v>407</v>
      </c>
      <c r="D29" s="1027"/>
      <c r="E29" s="1129"/>
      <c r="F29" s="988">
        <v>0.8</v>
      </c>
      <c r="G29" s="287" t="s">
        <v>408</v>
      </c>
      <c r="H29" s="967"/>
      <c r="I29" s="968">
        <v>1</v>
      </c>
      <c r="J29" s="345" t="s">
        <v>372</v>
      </c>
      <c r="K29" s="346"/>
      <c r="L29" s="1055">
        <f t="shared" si="1"/>
        <v>0</v>
      </c>
      <c r="M29" s="494"/>
      <c r="N29" s="1156"/>
      <c r="O29" s="980"/>
    </row>
    <row r="30" spans="1:15" ht="9" customHeight="1" thickBot="1">
      <c r="B30" s="950"/>
      <c r="C30" s="975"/>
      <c r="D30" s="975"/>
      <c r="E30" s="1015"/>
      <c r="F30" s="989"/>
      <c r="G30" s="347"/>
      <c r="H30" s="379"/>
      <c r="I30" s="380"/>
      <c r="J30" s="380"/>
      <c r="K30" s="289"/>
      <c r="L30" s="289"/>
      <c r="M30" s="494"/>
      <c r="N30" s="1156"/>
    </row>
    <row r="31" spans="1:15" ht="12.6" thickBot="1">
      <c r="B31" s="271">
        <v>4</v>
      </c>
      <c r="C31" s="352" t="s">
        <v>490</v>
      </c>
      <c r="D31" s="353"/>
      <c r="E31" s="353"/>
      <c r="F31" s="448"/>
      <c r="G31" s="353"/>
      <c r="H31" s="353"/>
      <c r="I31" s="1077"/>
      <c r="J31" s="353"/>
      <c r="K31" s="354"/>
      <c r="L31" s="355">
        <f>SUM(L32:L34)</f>
        <v>0</v>
      </c>
      <c r="M31" s="1003"/>
      <c r="N31" s="1003"/>
      <c r="O31" s="980"/>
    </row>
    <row r="32" spans="1:15">
      <c r="A32" s="259"/>
      <c r="B32" s="470">
        <v>4.01</v>
      </c>
      <c r="C32" s="963" t="s">
        <v>448</v>
      </c>
      <c r="D32" s="1013"/>
      <c r="E32" s="968"/>
      <c r="F32" s="990"/>
      <c r="G32" s="1044"/>
      <c r="H32" s="968" t="s">
        <v>479</v>
      </c>
      <c r="I32" s="968">
        <v>1</v>
      </c>
      <c r="J32" s="389" t="s">
        <v>371</v>
      </c>
      <c r="K32" s="309"/>
      <c r="L32" s="290">
        <f t="shared" ref="L32:L34" si="2">I32*K32</f>
        <v>0</v>
      </c>
      <c r="M32" s="494"/>
      <c r="N32" s="1156"/>
      <c r="O32" s="1067"/>
    </row>
    <row r="33" spans="1:17">
      <c r="A33" s="259"/>
      <c r="B33" s="470">
        <v>4.0199999999999996</v>
      </c>
      <c r="C33" s="963" t="s">
        <v>447</v>
      </c>
      <c r="D33" s="1013"/>
      <c r="E33" s="968"/>
      <c r="F33" s="1059"/>
      <c r="G33" s="1044"/>
      <c r="H33" s="968"/>
      <c r="I33" s="968">
        <v>1</v>
      </c>
      <c r="J33" s="389" t="s">
        <v>371</v>
      </c>
      <c r="K33" s="290"/>
      <c r="L33" s="295">
        <f t="shared" si="2"/>
        <v>0</v>
      </c>
      <c r="M33" s="494"/>
      <c r="N33" s="1156"/>
      <c r="O33" s="1067"/>
    </row>
    <row r="34" spans="1:17">
      <c r="A34" s="259"/>
      <c r="B34" s="470">
        <v>4.03</v>
      </c>
      <c r="C34" s="963" t="s">
        <v>450</v>
      </c>
      <c r="D34" s="1013"/>
      <c r="E34" s="968"/>
      <c r="F34" s="990"/>
      <c r="G34" s="389"/>
      <c r="H34" s="389"/>
      <c r="I34" s="968">
        <v>1</v>
      </c>
      <c r="J34" s="389" t="s">
        <v>371</v>
      </c>
      <c r="K34" s="1110"/>
      <c r="L34" s="309">
        <f t="shared" si="2"/>
        <v>0</v>
      </c>
      <c r="M34" s="494"/>
      <c r="N34" s="1156"/>
      <c r="O34" s="255"/>
    </row>
    <row r="35" spans="1:17" ht="9" customHeight="1" thickBot="1">
      <c r="A35" s="259"/>
      <c r="B35" s="1033"/>
      <c r="C35" s="303"/>
      <c r="D35" s="303"/>
      <c r="E35" s="1034"/>
      <c r="F35" s="423"/>
      <c r="G35" s="292"/>
      <c r="H35" s="292"/>
      <c r="I35" s="292"/>
      <c r="J35" s="1035"/>
      <c r="K35" s="1036"/>
      <c r="L35" s="993"/>
      <c r="M35" s="494"/>
      <c r="N35" s="1156"/>
    </row>
    <row r="36" spans="1:17" ht="12.6" thickBot="1">
      <c r="A36" s="259"/>
      <c r="B36" s="1097">
        <v>5</v>
      </c>
      <c r="C36" s="352" t="s">
        <v>390</v>
      </c>
      <c r="D36" s="1037"/>
      <c r="E36" s="1038"/>
      <c r="F36" s="1039"/>
      <c r="G36" s="1040"/>
      <c r="H36" s="1040"/>
      <c r="I36" s="1040"/>
      <c r="J36" s="1040"/>
      <c r="K36" s="1041"/>
      <c r="L36" s="1079">
        <f>SUM(L37:L37)</f>
        <v>0</v>
      </c>
      <c r="M36" s="1057"/>
      <c r="N36" s="1158"/>
      <c r="O36" s="1067"/>
    </row>
    <row r="37" spans="1:17" ht="14.25" customHeight="1">
      <c r="A37" s="259"/>
      <c r="B37" s="971">
        <v>5.01</v>
      </c>
      <c r="C37" s="971" t="s">
        <v>380</v>
      </c>
      <c r="D37" s="1125"/>
      <c r="E37" s="968"/>
      <c r="F37" s="1056" t="s">
        <v>455</v>
      </c>
      <c r="G37" s="287" t="s">
        <v>409</v>
      </c>
      <c r="H37" s="470"/>
      <c r="I37" s="389">
        <v>355</v>
      </c>
      <c r="J37" s="287" t="s">
        <v>435</v>
      </c>
      <c r="K37" s="972"/>
      <c r="L37" s="973">
        <f>I37*K37</f>
        <v>0</v>
      </c>
      <c r="M37" s="1063">
        <f>(((1769/29.5)*98)+((5790/29.5)*31)+((26100/29.5)*1.15)+((18125/29.5)*1.25))*2</f>
        <v>27493.101694915251</v>
      </c>
      <c r="N37" s="1159"/>
      <c r="O37" s="1067"/>
    </row>
    <row r="38" spans="1:17" ht="9" customHeight="1" thickBot="1">
      <c r="A38" s="259"/>
      <c r="B38" s="950"/>
      <c r="C38" s="975"/>
      <c r="D38" s="1042"/>
      <c r="E38" s="1043"/>
      <c r="F38" s="393"/>
      <c r="G38" s="380"/>
      <c r="H38" s="395"/>
      <c r="I38" s="395"/>
      <c r="J38" s="395"/>
      <c r="K38" s="411"/>
      <c r="L38" s="411"/>
      <c r="M38" s="494"/>
      <c r="N38" s="1156"/>
      <c r="O38" s="494"/>
    </row>
    <row r="39" spans="1:17" ht="14.4" customHeight="1" thickBot="1">
      <c r="A39" s="259"/>
      <c r="B39" s="271">
        <v>6</v>
      </c>
      <c r="C39" s="352" t="s">
        <v>387</v>
      </c>
      <c r="D39" s="353"/>
      <c r="E39" s="353"/>
      <c r="F39" s="448"/>
      <c r="G39" s="353"/>
      <c r="H39" s="353"/>
      <c r="I39" s="1077"/>
      <c r="J39" s="353"/>
      <c r="K39" s="354"/>
      <c r="L39" s="355">
        <f>SUM(L40:L46)</f>
        <v>0</v>
      </c>
      <c r="M39" s="1003"/>
      <c r="N39" s="1003"/>
      <c r="O39" s="1003"/>
    </row>
    <row r="40" spans="1:17" ht="24">
      <c r="A40" s="259"/>
      <c r="B40" s="1122">
        <v>6.01</v>
      </c>
      <c r="C40" s="1084" t="s">
        <v>441</v>
      </c>
      <c r="D40" s="1085"/>
      <c r="E40" s="1044"/>
      <c r="F40" s="423">
        <v>345.15</v>
      </c>
      <c r="G40" s="1044" t="s">
        <v>509</v>
      </c>
      <c r="H40" s="1085" t="s">
        <v>456</v>
      </c>
      <c r="I40" s="1086">
        <v>1</v>
      </c>
      <c r="J40" s="1069" t="s">
        <v>371</v>
      </c>
      <c r="K40" s="1087"/>
      <c r="L40" s="1053">
        <f>I40*K40</f>
        <v>0</v>
      </c>
      <c r="M40" s="1062"/>
      <c r="N40" s="1003"/>
      <c r="O40" s="1062"/>
    </row>
    <row r="41" spans="1:17">
      <c r="B41" s="1030">
        <v>6.02</v>
      </c>
      <c r="C41" s="1058" t="s">
        <v>442</v>
      </c>
      <c r="D41" s="1126"/>
      <c r="E41" s="1044"/>
      <c r="F41" s="401">
        <v>63.87</v>
      </c>
      <c r="G41" s="966" t="s">
        <v>410</v>
      </c>
      <c r="H41" s="966"/>
      <c r="I41" s="1099">
        <v>68</v>
      </c>
      <c r="J41" s="1100" t="s">
        <v>399</v>
      </c>
      <c r="K41" s="1101"/>
      <c r="L41" s="970">
        <f t="shared" ref="L41:L46" si="3">I41*K41</f>
        <v>0</v>
      </c>
      <c r="M41" s="1062"/>
      <c r="N41" s="1003"/>
      <c r="O41" s="1062"/>
    </row>
    <row r="42" spans="1:17">
      <c r="B42" s="1014">
        <v>6.03</v>
      </c>
      <c r="C42" s="370" t="s">
        <v>510</v>
      </c>
      <c r="D42" s="966"/>
      <c r="E42" s="1044"/>
      <c r="F42" s="470">
        <v>223.62899999999999</v>
      </c>
      <c r="G42" s="1061" t="s">
        <v>511</v>
      </c>
      <c r="H42" s="1102"/>
      <c r="I42" s="1103">
        <v>228</v>
      </c>
      <c r="J42" s="966" t="s">
        <v>399</v>
      </c>
      <c r="K42" s="1104"/>
      <c r="L42" s="970">
        <f t="shared" si="3"/>
        <v>0</v>
      </c>
      <c r="M42" s="1062"/>
      <c r="N42" s="1003"/>
      <c r="O42" s="1062"/>
    </row>
    <row r="43" spans="1:17" ht="24">
      <c r="A43" s="259"/>
      <c r="B43" s="1030">
        <v>6.04</v>
      </c>
      <c r="C43" s="965" t="s">
        <v>378</v>
      </c>
      <c r="D43" s="966"/>
      <c r="E43" s="1044"/>
      <c r="F43" s="470">
        <v>60</v>
      </c>
      <c r="G43" s="285" t="s">
        <v>412</v>
      </c>
      <c r="H43" s="1030"/>
      <c r="I43" s="342">
        <v>62</v>
      </c>
      <c r="J43" s="1061" t="s">
        <v>435</v>
      </c>
      <c r="K43" s="970"/>
      <c r="L43" s="970">
        <f t="shared" si="3"/>
        <v>0</v>
      </c>
      <c r="M43" s="998" t="s">
        <v>381</v>
      </c>
      <c r="N43" s="1160"/>
      <c r="O43" s="998"/>
      <c r="Q43" s="983"/>
    </row>
    <row r="44" spans="1:17">
      <c r="A44" s="259"/>
      <c r="B44" s="1012">
        <v>6.05</v>
      </c>
      <c r="C44" s="965" t="s">
        <v>379</v>
      </c>
      <c r="D44" s="1109"/>
      <c r="E44" s="1044"/>
      <c r="F44" s="401">
        <v>20</v>
      </c>
      <c r="G44" s="292" t="s">
        <v>411</v>
      </c>
      <c r="H44" s="971"/>
      <c r="I44" s="287">
        <v>21</v>
      </c>
      <c r="J44" s="966" t="s">
        <v>435</v>
      </c>
      <c r="K44" s="972"/>
      <c r="L44" s="973">
        <f t="shared" si="3"/>
        <v>0</v>
      </c>
      <c r="M44" s="998"/>
      <c r="N44" s="1160"/>
      <c r="O44" s="998"/>
      <c r="P44" s="980"/>
      <c r="Q44" s="980"/>
    </row>
    <row r="45" spans="1:17" ht="24">
      <c r="A45" s="259"/>
      <c r="B45" s="971">
        <v>6.06</v>
      </c>
      <c r="C45" s="965" t="s">
        <v>413</v>
      </c>
      <c r="D45" s="966"/>
      <c r="E45" s="1044"/>
      <c r="F45" s="401">
        <v>110</v>
      </c>
      <c r="G45" s="291" t="s">
        <v>480</v>
      </c>
      <c r="H45" s="971"/>
      <c r="I45" s="287">
        <v>110</v>
      </c>
      <c r="J45" s="966" t="s">
        <v>435</v>
      </c>
      <c r="K45" s="972"/>
      <c r="L45" s="973">
        <f t="shared" si="3"/>
        <v>0</v>
      </c>
      <c r="M45" s="998"/>
      <c r="N45" s="1160"/>
      <c r="O45" s="998"/>
      <c r="Q45" s="983"/>
    </row>
    <row r="46" spans="1:17" ht="25.8" customHeight="1">
      <c r="A46" s="259"/>
      <c r="B46" s="1012">
        <v>6.07</v>
      </c>
      <c r="C46" s="965" t="s">
        <v>492</v>
      </c>
      <c r="D46" s="1109"/>
      <c r="E46" s="968"/>
      <c r="F46" s="401"/>
      <c r="G46" s="291" t="s">
        <v>491</v>
      </c>
      <c r="H46" s="971"/>
      <c r="I46" s="287">
        <v>1</v>
      </c>
      <c r="J46" s="287" t="s">
        <v>371</v>
      </c>
      <c r="K46" s="972"/>
      <c r="L46" s="973">
        <f t="shared" si="3"/>
        <v>0</v>
      </c>
      <c r="M46" s="998"/>
      <c r="N46" s="1160"/>
      <c r="O46" s="998"/>
      <c r="Q46" s="983"/>
    </row>
    <row r="47" spans="1:17" ht="9" customHeight="1" thickBot="1">
      <c r="A47" s="259"/>
      <c r="B47" s="368"/>
      <c r="C47" s="284"/>
      <c r="D47" s="284"/>
      <c r="E47" s="1008"/>
      <c r="F47" s="401"/>
      <c r="G47" s="287"/>
      <c r="H47" s="287"/>
      <c r="I47" s="287"/>
      <c r="J47" s="333"/>
      <c r="K47" s="371"/>
      <c r="L47" s="300"/>
      <c r="M47" s="494"/>
      <c r="N47" s="1156"/>
      <c r="O47" s="494"/>
      <c r="Q47" s="980"/>
    </row>
    <row r="48" spans="1:17" ht="12.6" thickBot="1">
      <c r="A48" s="259"/>
      <c r="B48" s="271">
        <v>7</v>
      </c>
      <c r="C48" s="352" t="s">
        <v>486</v>
      </c>
      <c r="D48" s="353"/>
      <c r="E48" s="353"/>
      <c r="F48" s="448"/>
      <c r="G48" s="353"/>
      <c r="H48" s="353"/>
      <c r="I48" s="1077"/>
      <c r="J48" s="353"/>
      <c r="K48" s="354"/>
      <c r="L48" s="355">
        <f>SUM(L49:L51)</f>
        <v>0</v>
      </c>
      <c r="M48" s="1003"/>
      <c r="N48" s="1003"/>
      <c r="O48" s="1003"/>
    </row>
    <row r="49" spans="1:15" ht="24">
      <c r="A49" s="259"/>
      <c r="B49" s="401">
        <v>7.01</v>
      </c>
      <c r="C49" s="965" t="s">
        <v>487</v>
      </c>
      <c r="D49" s="1013"/>
      <c r="E49" s="968"/>
      <c r="F49" s="1060">
        <v>23.16</v>
      </c>
      <c r="G49" s="1044" t="s">
        <v>489</v>
      </c>
      <c r="H49" s="962"/>
      <c r="I49" s="962">
        <v>25</v>
      </c>
      <c r="J49" s="389" t="s">
        <v>373</v>
      </c>
      <c r="K49" s="956"/>
      <c r="L49" s="956">
        <f>I49*K49</f>
        <v>0</v>
      </c>
      <c r="M49" s="494"/>
      <c r="N49" s="1156"/>
      <c r="O49" s="1067"/>
    </row>
    <row r="50" spans="1:15" ht="48">
      <c r="A50" s="259"/>
      <c r="B50" s="401">
        <v>7.02</v>
      </c>
      <c r="C50" s="1058" t="s">
        <v>464</v>
      </c>
      <c r="D50" s="1013"/>
      <c r="E50" s="968"/>
      <c r="F50" s="401">
        <v>192</v>
      </c>
      <c r="G50" s="285" t="s">
        <v>488</v>
      </c>
      <c r="H50" s="1068"/>
      <c r="I50" s="342">
        <v>195</v>
      </c>
      <c r="J50" s="287" t="s">
        <v>399</v>
      </c>
      <c r="K50" s="309"/>
      <c r="L50" s="294">
        <f>I50*K50</f>
        <v>0</v>
      </c>
      <c r="M50" s="1032" t="s">
        <v>388</v>
      </c>
      <c r="N50" s="1156"/>
      <c r="O50" s="494"/>
    </row>
    <row r="51" spans="1:15" ht="36">
      <c r="A51" s="259"/>
      <c r="B51" s="323">
        <v>7.03</v>
      </c>
      <c r="C51" s="1080" t="s">
        <v>465</v>
      </c>
      <c r="D51" s="1013"/>
      <c r="E51" s="968"/>
      <c r="F51" s="401">
        <v>169.75</v>
      </c>
      <c r="G51" s="285" t="s">
        <v>481</v>
      </c>
      <c r="H51" s="1068"/>
      <c r="I51" s="287">
        <v>172</v>
      </c>
      <c r="J51" s="287" t="s">
        <v>399</v>
      </c>
      <c r="K51" s="309"/>
      <c r="L51" s="300">
        <f>I51*K51</f>
        <v>0</v>
      </c>
      <c r="M51" s="494"/>
      <c r="N51" s="1156"/>
      <c r="O51" s="494"/>
    </row>
    <row r="52" spans="1:15" ht="9" customHeight="1" thickBot="1">
      <c r="A52" s="259"/>
      <c r="B52" s="401"/>
      <c r="C52" s="965"/>
      <c r="D52" s="284"/>
      <c r="E52" s="1043"/>
      <c r="G52" s="285"/>
      <c r="H52" s="287"/>
      <c r="I52" s="287"/>
      <c r="J52" s="333"/>
      <c r="K52" s="371"/>
      <c r="L52" s="300"/>
      <c r="M52" s="494"/>
      <c r="N52" s="1156"/>
      <c r="O52" s="494"/>
    </row>
    <row r="53" spans="1:15" ht="12.6" thickBot="1">
      <c r="A53" s="259"/>
      <c r="B53" s="271">
        <v>8</v>
      </c>
      <c r="C53" s="352" t="s">
        <v>497</v>
      </c>
      <c r="D53" s="353"/>
      <c r="E53" s="353"/>
      <c r="F53" s="448"/>
      <c r="G53" s="353"/>
      <c r="H53" s="353"/>
      <c r="I53" s="1077"/>
      <c r="J53" s="353"/>
      <c r="K53" s="354"/>
      <c r="L53" s="355">
        <f>SUM(L54:L60)</f>
        <v>0</v>
      </c>
      <c r="M53" s="1003"/>
      <c r="N53" s="1003"/>
      <c r="O53" s="1003"/>
    </row>
    <row r="54" spans="1:15">
      <c r="A54" s="259"/>
      <c r="B54" s="323">
        <v>8.01</v>
      </c>
      <c r="C54" s="1058" t="s">
        <v>414</v>
      </c>
      <c r="D54" s="1013"/>
      <c r="E54" s="968"/>
      <c r="F54" s="401">
        <v>13.92</v>
      </c>
      <c r="G54" s="287"/>
      <c r="H54" s="1068"/>
      <c r="I54" s="287">
        <v>14</v>
      </c>
      <c r="J54" s="287" t="s">
        <v>399</v>
      </c>
      <c r="K54" s="371"/>
      <c r="L54" s="300">
        <f t="shared" ref="L54:L60" si="4">I54*K54</f>
        <v>0</v>
      </c>
      <c r="M54" s="494"/>
      <c r="N54" s="1156"/>
      <c r="O54" s="494"/>
    </row>
    <row r="55" spans="1:15">
      <c r="A55" s="259"/>
      <c r="B55" s="323">
        <v>8.02</v>
      </c>
      <c r="C55" s="1058" t="s">
        <v>471</v>
      </c>
      <c r="D55" s="1013"/>
      <c r="E55" s="1129"/>
      <c r="F55" s="401">
        <v>207.02099999999999</v>
      </c>
      <c r="G55" s="287"/>
      <c r="H55" s="1068"/>
      <c r="I55" s="287">
        <v>209</v>
      </c>
      <c r="J55" s="287" t="s">
        <v>399</v>
      </c>
      <c r="K55" s="371"/>
      <c r="L55" s="300">
        <f t="shared" si="4"/>
        <v>0</v>
      </c>
      <c r="M55" s="1175" t="s">
        <v>389</v>
      </c>
      <c r="N55" s="1161"/>
      <c r="O55" s="494"/>
    </row>
    <row r="56" spans="1:15">
      <c r="A56" s="259"/>
      <c r="B56" s="323">
        <v>8.0299999999999994</v>
      </c>
      <c r="C56" s="1058" t="s">
        <v>415</v>
      </c>
      <c r="D56" s="1013"/>
      <c r="E56" s="968"/>
      <c r="F56" s="401">
        <v>9</v>
      </c>
      <c r="G56" s="287"/>
      <c r="H56" s="1068"/>
      <c r="I56" s="287">
        <v>9.5</v>
      </c>
      <c r="J56" s="287" t="s">
        <v>399</v>
      </c>
      <c r="K56" s="371"/>
      <c r="L56" s="300">
        <f t="shared" si="4"/>
        <v>0</v>
      </c>
      <c r="M56" s="1175"/>
      <c r="N56" s="1161"/>
      <c r="O56" s="494"/>
    </row>
    <row r="57" spans="1:15">
      <c r="A57" s="259"/>
      <c r="B57" s="323">
        <v>8.0399999999999991</v>
      </c>
      <c r="C57" s="1058" t="s">
        <v>416</v>
      </c>
      <c r="D57" s="1013"/>
      <c r="E57" s="968"/>
      <c r="F57" s="401">
        <v>54.81</v>
      </c>
      <c r="G57" s="287"/>
      <c r="H57" s="1068"/>
      <c r="I57" s="287">
        <v>56</v>
      </c>
      <c r="J57" s="287" t="s">
        <v>399</v>
      </c>
      <c r="K57" s="371"/>
      <c r="L57" s="300">
        <f t="shared" si="4"/>
        <v>0</v>
      </c>
      <c r="M57" s="1175"/>
      <c r="N57" s="1161"/>
      <c r="O57" s="494"/>
    </row>
    <row r="58" spans="1:15">
      <c r="A58" s="259"/>
      <c r="B58" s="323">
        <v>8.0500000000000007</v>
      </c>
      <c r="C58" s="1058" t="s">
        <v>417</v>
      </c>
      <c r="D58" s="1013"/>
      <c r="E58" s="968"/>
      <c r="F58" s="401">
        <v>34.229999999999997</v>
      </c>
      <c r="G58" s="287"/>
      <c r="H58" s="1068"/>
      <c r="I58" s="287">
        <v>35</v>
      </c>
      <c r="J58" s="287" t="s">
        <v>399</v>
      </c>
      <c r="K58" s="371"/>
      <c r="L58" s="300">
        <f t="shared" si="4"/>
        <v>0</v>
      </c>
      <c r="M58" s="494"/>
      <c r="N58" s="1156"/>
      <c r="O58" s="494"/>
    </row>
    <row r="59" spans="1:15">
      <c r="A59" s="259"/>
      <c r="B59" s="323">
        <v>8.06</v>
      </c>
      <c r="C59" s="1058" t="s">
        <v>429</v>
      </c>
      <c r="D59" s="1013"/>
      <c r="E59" s="1129"/>
      <c r="F59" s="401">
        <v>99.494</v>
      </c>
      <c r="G59" s="287"/>
      <c r="H59" s="1068"/>
      <c r="I59" s="287">
        <v>100</v>
      </c>
      <c r="J59" s="287" t="s">
        <v>372</v>
      </c>
      <c r="K59" s="371"/>
      <c r="L59" s="300">
        <f t="shared" si="4"/>
        <v>0</v>
      </c>
      <c r="M59" s="494"/>
      <c r="N59" s="1156"/>
      <c r="O59" s="494"/>
    </row>
    <row r="60" spans="1:15" ht="36">
      <c r="A60" s="259"/>
      <c r="B60" s="323">
        <v>8.07</v>
      </c>
      <c r="C60" s="1098" t="s">
        <v>449</v>
      </c>
      <c r="D60" s="1013"/>
      <c r="E60" s="1044"/>
      <c r="F60" s="401">
        <v>3.5859999999999999</v>
      </c>
      <c r="G60" s="1105" t="s">
        <v>508</v>
      </c>
      <c r="H60" s="1080" t="s">
        <v>493</v>
      </c>
      <c r="I60" s="287">
        <v>1</v>
      </c>
      <c r="J60" s="287" t="s">
        <v>371</v>
      </c>
      <c r="K60" s="371"/>
      <c r="L60" s="300">
        <f t="shared" si="4"/>
        <v>0</v>
      </c>
      <c r="M60" s="494"/>
      <c r="N60" s="1156"/>
      <c r="O60" s="494"/>
    </row>
    <row r="61" spans="1:15" ht="9" customHeight="1" thickBot="1">
      <c r="A61" s="259"/>
      <c r="B61" s="401"/>
      <c r="C61" s="965"/>
      <c r="D61" s="284"/>
      <c r="E61" s="1008"/>
      <c r="F61" s="401"/>
      <c r="G61" s="285"/>
      <c r="H61" s="287"/>
      <c r="I61" s="287"/>
      <c r="J61" s="333"/>
      <c r="K61" s="371"/>
      <c r="L61" s="300"/>
      <c r="M61" s="494"/>
      <c r="N61" s="1156"/>
      <c r="O61" s="494"/>
    </row>
    <row r="62" spans="1:15" ht="12.6" thickBot="1">
      <c r="A62" s="259"/>
      <c r="B62" s="271">
        <v>9</v>
      </c>
      <c r="C62" s="352" t="s">
        <v>418</v>
      </c>
      <c r="D62" s="353"/>
      <c r="E62" s="353"/>
      <c r="F62" s="448"/>
      <c r="G62" s="353"/>
      <c r="H62" s="353"/>
      <c r="I62" s="1077"/>
      <c r="J62" s="353"/>
      <c r="K62" s="354"/>
      <c r="L62" s="355">
        <f>SUM(L63:L67)</f>
        <v>0</v>
      </c>
      <c r="M62" s="1003"/>
      <c r="N62" s="1003"/>
      <c r="O62" s="1003"/>
    </row>
    <row r="63" spans="1:15" ht="24">
      <c r="A63" s="259"/>
      <c r="B63" s="1012">
        <v>9.01</v>
      </c>
      <c r="C63" s="1058" t="s">
        <v>499</v>
      </c>
      <c r="D63" s="1069"/>
      <c r="E63" s="1106"/>
      <c r="F63" s="1070"/>
      <c r="G63" s="1085" t="s">
        <v>498</v>
      </c>
      <c r="H63" s="1069"/>
      <c r="I63" s="1072">
        <v>15</v>
      </c>
      <c r="J63" s="1085" t="s">
        <v>400</v>
      </c>
      <c r="K63" s="309"/>
      <c r="L63" s="294">
        <f>I63*K63</f>
        <v>0</v>
      </c>
      <c r="M63" s="1062"/>
      <c r="N63" s="1003"/>
      <c r="O63" s="1062"/>
    </row>
    <row r="64" spans="1:15" ht="24">
      <c r="A64" s="259"/>
      <c r="B64" s="1014">
        <v>9.02</v>
      </c>
      <c r="C64" s="1058" t="s">
        <v>502</v>
      </c>
      <c r="D64" s="966"/>
      <c r="E64" s="1107"/>
      <c r="F64" s="1108"/>
      <c r="G64" s="966" t="s">
        <v>500</v>
      </c>
      <c r="H64" s="1109"/>
      <c r="I64" s="1103">
        <v>3</v>
      </c>
      <c r="J64" s="966" t="s">
        <v>400</v>
      </c>
      <c r="K64" s="309"/>
      <c r="L64" s="294">
        <f>I64*K64</f>
        <v>0</v>
      </c>
      <c r="M64" s="1062"/>
      <c r="N64" s="1003"/>
      <c r="O64" s="1062"/>
    </row>
    <row r="65" spans="1:16" ht="24">
      <c r="A65" s="259"/>
      <c r="B65" s="1014">
        <v>9.0299999999999994</v>
      </c>
      <c r="C65" s="1058" t="s">
        <v>501</v>
      </c>
      <c r="D65" s="966"/>
      <c r="E65" s="1107"/>
      <c r="F65" s="1108"/>
      <c r="G65" s="1102" t="s">
        <v>452</v>
      </c>
      <c r="H65" s="966"/>
      <c r="I65" s="1103">
        <v>1</v>
      </c>
      <c r="J65" s="966" t="s">
        <v>400</v>
      </c>
      <c r="K65" s="309"/>
      <c r="L65" s="294">
        <f>I65*K65</f>
        <v>0</v>
      </c>
      <c r="M65" s="1062"/>
      <c r="N65" s="1003"/>
      <c r="O65" s="1062"/>
    </row>
    <row r="66" spans="1:16">
      <c r="A66" s="259"/>
      <c r="B66" s="1012">
        <v>9.0399999999999991</v>
      </c>
      <c r="C66" s="1058" t="s">
        <v>419</v>
      </c>
      <c r="D66" s="966"/>
      <c r="E66" s="287"/>
      <c r="F66" s="401"/>
      <c r="G66" s="287" t="s">
        <v>513</v>
      </c>
      <c r="H66" s="291">
        <v>4</v>
      </c>
      <c r="I66" s="287">
        <v>1</v>
      </c>
      <c r="J66" s="343" t="s">
        <v>371</v>
      </c>
      <c r="K66" s="309"/>
      <c r="L66" s="294">
        <f>I66*K66</f>
        <v>0</v>
      </c>
      <c r="M66" s="494"/>
      <c r="N66" s="1156"/>
      <c r="O66" s="494"/>
    </row>
    <row r="67" spans="1:16" ht="36">
      <c r="A67" s="259"/>
      <c r="B67" s="1014">
        <v>9.0500000000000007</v>
      </c>
      <c r="C67" s="1084" t="s">
        <v>437</v>
      </c>
      <c r="D67" s="966"/>
      <c r="E67" s="287"/>
      <c r="F67" s="401"/>
      <c r="G67" s="291" t="s">
        <v>503</v>
      </c>
      <c r="H67" s="370"/>
      <c r="I67" s="287">
        <v>1</v>
      </c>
      <c r="J67" s="285" t="s">
        <v>371</v>
      </c>
      <c r="K67" s="309"/>
      <c r="L67" s="294">
        <f>I67*K67</f>
        <v>0</v>
      </c>
      <c r="M67" s="494"/>
      <c r="N67" s="1156"/>
      <c r="O67" s="494"/>
    </row>
    <row r="68" spans="1:16" ht="9" customHeight="1" thickBot="1">
      <c r="A68" s="259"/>
      <c r="B68" s="950"/>
      <c r="C68" s="1042"/>
      <c r="D68" s="1112"/>
      <c r="E68" s="1081"/>
      <c r="F68" s="1082"/>
      <c r="G68" s="380"/>
      <c r="H68" s="395"/>
      <c r="I68" s="399"/>
      <c r="J68" s="1083"/>
      <c r="K68" s="396"/>
      <c r="L68" s="411"/>
      <c r="M68" s="494"/>
      <c r="N68" s="1156"/>
      <c r="O68" s="494"/>
    </row>
    <row r="69" spans="1:16" ht="12.6" thickBot="1">
      <c r="A69" s="259"/>
      <c r="B69" s="271">
        <v>10</v>
      </c>
      <c r="C69" s="352" t="s">
        <v>382</v>
      </c>
      <c r="D69" s="353"/>
      <c r="E69" s="353"/>
      <c r="F69" s="448"/>
      <c r="G69" s="353"/>
      <c r="H69" s="353"/>
      <c r="I69" s="1077"/>
      <c r="J69" s="353"/>
      <c r="K69" s="354"/>
      <c r="L69" s="355">
        <f>SUM(L70:L71)</f>
        <v>0</v>
      </c>
      <c r="M69" s="1003"/>
      <c r="N69" s="1003"/>
      <c r="O69" s="1003"/>
    </row>
    <row r="70" spans="1:16" ht="24">
      <c r="A70" s="259"/>
      <c r="B70" s="432">
        <v>10.01</v>
      </c>
      <c r="C70" s="991" t="s">
        <v>445</v>
      </c>
      <c r="D70" s="1013"/>
      <c r="E70" s="342"/>
      <c r="F70" s="287">
        <v>119.00700000000001</v>
      </c>
      <c r="G70" s="292" t="s">
        <v>443</v>
      </c>
      <c r="H70" s="954"/>
      <c r="I70" s="992">
        <v>122</v>
      </c>
      <c r="J70" s="389" t="s">
        <v>373</v>
      </c>
      <c r="K70" s="309"/>
      <c r="L70" s="294">
        <f t="shared" ref="L70:L71" si="5">I70*K70</f>
        <v>0</v>
      </c>
      <c r="M70" s="494"/>
      <c r="N70" s="1156"/>
      <c r="O70" s="494"/>
    </row>
    <row r="71" spans="1:16" ht="24" customHeight="1">
      <c r="A71" s="259"/>
      <c r="B71" s="401">
        <v>10.02</v>
      </c>
      <c r="C71" s="991" t="s">
        <v>446</v>
      </c>
      <c r="D71" s="1013"/>
      <c r="E71" s="342"/>
      <c r="F71" s="471">
        <v>108.562</v>
      </c>
      <c r="G71" s="292" t="s">
        <v>444</v>
      </c>
      <c r="H71" s="399"/>
      <c r="I71" s="992">
        <v>112</v>
      </c>
      <c r="J71" s="389" t="s">
        <v>373</v>
      </c>
      <c r="K71" s="309"/>
      <c r="L71" s="294">
        <f t="shared" si="5"/>
        <v>0</v>
      </c>
      <c r="M71" s="494"/>
      <c r="N71" s="1156"/>
      <c r="O71" s="494"/>
    </row>
    <row r="72" spans="1:16" ht="9" customHeight="1" thickBot="1">
      <c r="A72" s="259"/>
      <c r="B72" s="950"/>
      <c r="C72" s="976"/>
      <c r="D72" s="1011"/>
      <c r="E72" s="1073"/>
      <c r="F72" s="1031"/>
      <c r="G72" s="380"/>
      <c r="H72" s="380"/>
      <c r="I72" s="977"/>
      <c r="J72" s="977"/>
      <c r="K72" s="382"/>
      <c r="L72" s="382"/>
      <c r="M72" s="494"/>
      <c r="N72" s="1156"/>
      <c r="O72" s="494"/>
    </row>
    <row r="73" spans="1:16" ht="14.4" customHeight="1" thickBot="1">
      <c r="A73" s="259"/>
      <c r="B73" s="271">
        <v>11</v>
      </c>
      <c r="C73" s="352" t="s">
        <v>88</v>
      </c>
      <c r="D73" s="353"/>
      <c r="E73" s="353"/>
      <c r="F73" s="353"/>
      <c r="G73" s="353"/>
      <c r="H73" s="353"/>
      <c r="I73" s="1077"/>
      <c r="J73" s="353"/>
      <c r="K73" s="354"/>
      <c r="L73" s="355">
        <f>SUM(L74:L82)</f>
        <v>0</v>
      </c>
      <c r="M73" s="1003"/>
      <c r="N73" s="1003"/>
      <c r="O73" s="1003"/>
    </row>
    <row r="74" spans="1:16">
      <c r="A74" s="259"/>
      <c r="B74" s="323">
        <v>11.01</v>
      </c>
      <c r="C74" s="969" t="s">
        <v>420</v>
      </c>
      <c r="D74" s="1013"/>
      <c r="E74" s="1132"/>
      <c r="F74" s="287"/>
      <c r="G74" s="285" t="s">
        <v>472</v>
      </c>
      <c r="H74" s="1068"/>
      <c r="I74" s="952">
        <v>3</v>
      </c>
      <c r="J74" s="333" t="s">
        <v>401</v>
      </c>
      <c r="K74" s="309"/>
      <c r="L74" s="294">
        <f>I74*K74</f>
        <v>0</v>
      </c>
      <c r="M74" s="1004"/>
      <c r="N74" s="1162"/>
      <c r="O74" s="1009"/>
      <c r="P74" s="1176"/>
    </row>
    <row r="75" spans="1:16">
      <c r="A75" s="259"/>
      <c r="B75" s="323">
        <v>11.02</v>
      </c>
      <c r="C75" s="965" t="s">
        <v>383</v>
      </c>
      <c r="D75" s="1013"/>
      <c r="E75" s="1018"/>
      <c r="F75" s="287"/>
      <c r="G75" s="285" t="s">
        <v>472</v>
      </c>
      <c r="H75" s="1068"/>
      <c r="I75" s="287">
        <v>2</v>
      </c>
      <c r="J75" s="333" t="s">
        <v>401</v>
      </c>
      <c r="K75" s="371"/>
      <c r="L75" s="300">
        <f t="shared" ref="L75:L76" si="6">I75*K75</f>
        <v>0</v>
      </c>
      <c r="M75" s="1004"/>
      <c r="N75" s="1162"/>
      <c r="O75" s="494"/>
      <c r="P75" s="1176"/>
    </row>
    <row r="76" spans="1:16">
      <c r="A76" s="259"/>
      <c r="B76" s="323">
        <v>11.03</v>
      </c>
      <c r="C76" s="965" t="s">
        <v>421</v>
      </c>
      <c r="D76" s="1013"/>
      <c r="E76" s="1018"/>
      <c r="F76" s="287"/>
      <c r="G76" s="285" t="s">
        <v>472</v>
      </c>
      <c r="H76" s="1068"/>
      <c r="I76" s="287">
        <v>1</v>
      </c>
      <c r="J76" s="333" t="s">
        <v>401</v>
      </c>
      <c r="K76" s="371"/>
      <c r="L76" s="300">
        <f t="shared" si="6"/>
        <v>0</v>
      </c>
      <c r="M76" s="1004"/>
      <c r="N76" s="1162"/>
      <c r="O76" s="494"/>
      <c r="P76" s="1176"/>
    </row>
    <row r="77" spans="1:16">
      <c r="A77" s="259"/>
      <c r="B77" s="323">
        <v>11.04</v>
      </c>
      <c r="C77" s="965" t="s">
        <v>392</v>
      </c>
      <c r="D77" s="1013"/>
      <c r="E77" s="1018"/>
      <c r="F77" s="287"/>
      <c r="G77" s="285" t="s">
        <v>473</v>
      </c>
      <c r="H77" s="1068"/>
      <c r="I77" s="287">
        <v>2</v>
      </c>
      <c r="J77" s="333" t="s">
        <v>401</v>
      </c>
      <c r="K77" s="371"/>
      <c r="L77" s="300">
        <f t="shared" ref="L77:L82" si="7">I77*K77</f>
        <v>0</v>
      </c>
      <c r="M77" s="1004"/>
      <c r="N77" s="1162"/>
      <c r="O77" s="494"/>
      <c r="P77" s="1176"/>
    </row>
    <row r="78" spans="1:16">
      <c r="A78" s="259"/>
      <c r="B78" s="323">
        <v>11.05</v>
      </c>
      <c r="C78" s="965" t="s">
        <v>393</v>
      </c>
      <c r="D78" s="1013"/>
      <c r="E78" s="1018"/>
      <c r="F78" s="287"/>
      <c r="G78" s="285" t="s">
        <v>474</v>
      </c>
      <c r="H78" s="1068"/>
      <c r="I78" s="287">
        <v>3</v>
      </c>
      <c r="J78" s="333" t="s">
        <v>401</v>
      </c>
      <c r="K78" s="371"/>
      <c r="L78" s="300">
        <f t="shared" si="7"/>
        <v>0</v>
      </c>
      <c r="M78" s="1004"/>
      <c r="N78" s="1162"/>
      <c r="O78" s="494"/>
      <c r="P78" s="1176"/>
    </row>
    <row r="79" spans="1:16">
      <c r="A79" s="259"/>
      <c r="B79" s="323">
        <v>11.06</v>
      </c>
      <c r="C79" s="965" t="s">
        <v>394</v>
      </c>
      <c r="D79" s="1013"/>
      <c r="E79" s="1018"/>
      <c r="F79" s="287"/>
      <c r="G79" s="285" t="s">
        <v>475</v>
      </c>
      <c r="H79" s="1068"/>
      <c r="I79" s="287">
        <v>6</v>
      </c>
      <c r="J79" s="333" t="s">
        <v>401</v>
      </c>
      <c r="K79" s="371"/>
      <c r="L79" s="300">
        <f t="shared" si="7"/>
        <v>0</v>
      </c>
      <c r="M79" s="1004"/>
      <c r="N79" s="1162"/>
      <c r="O79" s="494"/>
      <c r="P79" s="1020"/>
    </row>
    <row r="80" spans="1:16">
      <c r="A80" s="259"/>
      <c r="B80" s="323">
        <v>11.07</v>
      </c>
      <c r="C80" s="965" t="s">
        <v>422</v>
      </c>
      <c r="D80" s="1013"/>
      <c r="E80" s="1018"/>
      <c r="F80" s="287"/>
      <c r="G80" s="285" t="s">
        <v>473</v>
      </c>
      <c r="H80" s="1068"/>
      <c r="I80" s="287">
        <v>2</v>
      </c>
      <c r="J80" s="333" t="s">
        <v>401</v>
      </c>
      <c r="K80" s="371"/>
      <c r="L80" s="300">
        <f t="shared" si="7"/>
        <v>0</v>
      </c>
      <c r="M80" s="1004"/>
      <c r="N80" s="1162"/>
      <c r="O80" s="494"/>
      <c r="P80" s="1020"/>
    </row>
    <row r="81" spans="1:16" ht="24">
      <c r="A81" s="259"/>
      <c r="B81" s="323">
        <v>11.08</v>
      </c>
      <c r="C81" s="255" t="s">
        <v>423</v>
      </c>
      <c r="D81" s="1013"/>
      <c r="E81" s="1018"/>
      <c r="F81" s="287"/>
      <c r="G81" s="285" t="s">
        <v>476</v>
      </c>
      <c r="H81" s="1068"/>
      <c r="I81" s="287">
        <v>1</v>
      </c>
      <c r="J81" s="333" t="s">
        <v>401</v>
      </c>
      <c r="K81" s="371"/>
      <c r="L81" s="300">
        <f t="shared" si="7"/>
        <v>0</v>
      </c>
      <c r="M81" s="1004"/>
      <c r="N81" s="1162"/>
      <c r="O81" s="494"/>
      <c r="P81" s="1020"/>
    </row>
    <row r="82" spans="1:16">
      <c r="A82" s="259"/>
      <c r="B82" s="323">
        <v>11.09</v>
      </c>
      <c r="C82" s="370" t="s">
        <v>428</v>
      </c>
      <c r="D82" s="1013"/>
      <c r="E82" s="1019"/>
      <c r="F82" s="287"/>
      <c r="G82" s="285" t="s">
        <v>472</v>
      </c>
      <c r="H82" s="1068"/>
      <c r="I82" s="287">
        <v>2</v>
      </c>
      <c r="J82" s="333" t="s">
        <v>401</v>
      </c>
      <c r="K82" s="371"/>
      <c r="L82" s="300">
        <f t="shared" si="7"/>
        <v>0</v>
      </c>
      <c r="M82" s="1004"/>
      <c r="N82" s="1162"/>
      <c r="O82" s="494"/>
      <c r="P82" s="1020"/>
    </row>
    <row r="83" spans="1:16" ht="9" customHeight="1" thickBot="1">
      <c r="A83" s="259"/>
      <c r="B83" s="368"/>
      <c r="C83" s="284"/>
      <c r="D83" s="284"/>
      <c r="E83" s="1008"/>
      <c r="F83" s="287"/>
      <c r="G83" s="287"/>
      <c r="H83" s="287"/>
      <c r="I83" s="287"/>
      <c r="J83" s="333"/>
      <c r="K83" s="371"/>
      <c r="L83" s="300"/>
      <c r="M83" s="494"/>
      <c r="N83" s="1156"/>
      <c r="O83" s="494"/>
    </row>
    <row r="84" spans="1:16" ht="12.6" thickBot="1">
      <c r="A84" s="259"/>
      <c r="B84" s="271">
        <v>12</v>
      </c>
      <c r="C84" s="352" t="s">
        <v>212</v>
      </c>
      <c r="D84" s="353"/>
      <c r="E84" s="353"/>
      <c r="F84" s="353"/>
      <c r="G84" s="353"/>
      <c r="H84" s="353"/>
      <c r="I84" s="1077"/>
      <c r="J84" s="353"/>
      <c r="K84" s="354"/>
      <c r="L84" s="355">
        <f>SUM(L85:L85)</f>
        <v>0</v>
      </c>
      <c r="M84" s="1003"/>
      <c r="N84" s="1003"/>
      <c r="O84" s="1003"/>
    </row>
    <row r="85" spans="1:16">
      <c r="A85" s="259"/>
      <c r="B85" s="470">
        <v>12.01</v>
      </c>
      <c r="C85" s="1121" t="s">
        <v>453</v>
      </c>
      <c r="D85" s="1013"/>
      <c r="E85" s="342"/>
      <c r="F85" s="287"/>
      <c r="G85" s="285"/>
      <c r="H85" s="287" t="s">
        <v>458</v>
      </c>
      <c r="I85" s="287">
        <v>1</v>
      </c>
      <c r="J85" s="1064" t="s">
        <v>371</v>
      </c>
      <c r="K85" s="294"/>
      <c r="L85" s="309">
        <f>I85*K85</f>
        <v>0</v>
      </c>
      <c r="M85" s="494"/>
      <c r="N85" s="1156"/>
      <c r="O85" s="494"/>
    </row>
    <row r="86" spans="1:16" ht="9" customHeight="1" thickBot="1">
      <c r="A86" s="259"/>
      <c r="B86" s="1174"/>
      <c r="C86" s="978"/>
      <c r="D86" s="979"/>
      <c r="E86" s="1017"/>
      <c r="F86" s="380"/>
      <c r="G86" s="380"/>
      <c r="H86" s="380"/>
      <c r="I86" s="381"/>
      <c r="J86" s="380"/>
      <c r="K86" s="1173"/>
      <c r="L86" s="1173"/>
      <c r="M86" s="494"/>
      <c r="N86" s="1156"/>
      <c r="O86" s="494"/>
    </row>
    <row r="87" spans="1:16" ht="14.4" customHeight="1" thickBot="1">
      <c r="A87" s="259"/>
      <c r="B87" s="271">
        <v>13</v>
      </c>
      <c r="C87" s="352" t="s">
        <v>384</v>
      </c>
      <c r="D87" s="353"/>
      <c r="E87" s="353"/>
      <c r="F87" s="353"/>
      <c r="G87" s="353"/>
      <c r="H87" s="353"/>
      <c r="I87" s="1077"/>
      <c r="J87" s="353"/>
      <c r="K87" s="354"/>
      <c r="L87" s="355">
        <f>SUM(L88:L90)</f>
        <v>0</v>
      </c>
      <c r="M87" s="1003"/>
      <c r="N87" s="1003"/>
      <c r="O87" s="1003"/>
    </row>
    <row r="88" spans="1:16">
      <c r="A88" s="259"/>
      <c r="B88" s="401">
        <v>13.01</v>
      </c>
      <c r="C88" s="255" t="s">
        <v>430</v>
      </c>
      <c r="D88" s="1119"/>
      <c r="E88" s="1119"/>
      <c r="F88" s="1119"/>
      <c r="H88" s="1058"/>
      <c r="I88" s="952">
        <v>1</v>
      </c>
      <c r="J88" s="333" t="s">
        <v>371</v>
      </c>
      <c r="K88" s="309"/>
      <c r="L88" s="294">
        <f>I88*K88</f>
        <v>0</v>
      </c>
      <c r="M88" s="494"/>
      <c r="N88" s="1156"/>
      <c r="O88" s="494"/>
    </row>
    <row r="89" spans="1:16">
      <c r="A89" s="259"/>
      <c r="B89" s="401">
        <v>13.02</v>
      </c>
      <c r="C89" s="965" t="s">
        <v>431</v>
      </c>
      <c r="D89" s="370"/>
      <c r="E89" s="285"/>
      <c r="F89" s="287"/>
      <c r="G89" s="1058"/>
      <c r="H89" s="1058"/>
      <c r="I89" s="342">
        <v>1</v>
      </c>
      <c r="J89" s="333" t="s">
        <v>371</v>
      </c>
      <c r="K89" s="309"/>
      <c r="L89" s="294">
        <f>I89*K89</f>
        <v>0</v>
      </c>
      <c r="M89" s="494"/>
      <c r="N89" s="1156"/>
      <c r="O89" s="494"/>
    </row>
    <row r="90" spans="1:16">
      <c r="A90" s="259"/>
      <c r="B90" s="401">
        <v>13.03</v>
      </c>
      <c r="C90" s="1058" t="s">
        <v>457</v>
      </c>
      <c r="D90" s="1029"/>
      <c r="E90" s="285"/>
      <c r="F90" s="287"/>
      <c r="G90" s="1058"/>
      <c r="H90" s="1058" t="s">
        <v>459</v>
      </c>
      <c r="I90" s="342">
        <v>3.5</v>
      </c>
      <c r="J90" s="333" t="s">
        <v>399</v>
      </c>
      <c r="K90" s="309"/>
      <c r="L90" s="294">
        <f>I90*K90</f>
        <v>0</v>
      </c>
      <c r="M90" s="494"/>
      <c r="N90" s="1156"/>
      <c r="O90" s="494"/>
    </row>
    <row r="91" spans="1:16" ht="9" customHeight="1" thickBot="1">
      <c r="A91" s="259"/>
      <c r="B91" s="368"/>
      <c r="C91" s="284"/>
      <c r="D91" s="284"/>
      <c r="E91" s="1008"/>
      <c r="F91" s="287"/>
      <c r="G91" s="287"/>
      <c r="H91" s="287"/>
      <c r="I91" s="287"/>
      <c r="J91" s="333"/>
      <c r="K91" s="371"/>
      <c r="L91" s="300"/>
      <c r="M91" s="494"/>
      <c r="N91" s="1156"/>
      <c r="O91" s="494"/>
    </row>
    <row r="92" spans="1:16" ht="12.6" thickBot="1">
      <c r="A92" s="259"/>
      <c r="B92" s="271">
        <v>14</v>
      </c>
      <c r="C92" s="352" t="s">
        <v>385</v>
      </c>
      <c r="D92" s="353"/>
      <c r="E92" s="353"/>
      <c r="F92" s="448"/>
      <c r="G92" s="353"/>
      <c r="H92" s="353"/>
      <c r="I92" s="1077"/>
      <c r="J92" s="353"/>
      <c r="K92" s="354"/>
      <c r="L92" s="355">
        <f>SUM(L93:L97)</f>
        <v>0</v>
      </c>
      <c r="M92" s="1003"/>
      <c r="N92" s="1003"/>
      <c r="O92" s="1003"/>
    </row>
    <row r="93" spans="1:16">
      <c r="A93" s="259"/>
      <c r="B93" s="470">
        <v>14.01</v>
      </c>
      <c r="C93" s="963" t="s">
        <v>386</v>
      </c>
      <c r="D93" s="1013"/>
      <c r="E93" s="966"/>
      <c r="F93" s="401"/>
      <c r="G93" s="287"/>
      <c r="H93" s="287"/>
      <c r="I93" s="287">
        <v>1</v>
      </c>
      <c r="J93" s="954" t="s">
        <v>371</v>
      </c>
      <c r="K93" s="294"/>
      <c r="L93" s="309">
        <f>I93*K93</f>
        <v>0</v>
      </c>
      <c r="M93" s="494"/>
      <c r="N93" s="1156"/>
      <c r="O93" s="494"/>
    </row>
    <row r="94" spans="1:16">
      <c r="A94" s="259"/>
      <c r="B94" s="470">
        <v>14.02</v>
      </c>
      <c r="C94" s="963" t="s">
        <v>398</v>
      </c>
      <c r="D94" s="1013"/>
      <c r="E94" s="966"/>
      <c r="F94" s="470"/>
      <c r="G94" s="287"/>
      <c r="H94" s="287"/>
      <c r="I94" s="287">
        <v>1</v>
      </c>
      <c r="J94" s="287" t="s">
        <v>371</v>
      </c>
      <c r="K94" s="294"/>
      <c r="L94" s="309">
        <f t="shared" ref="L94:L95" si="8">I94*K94</f>
        <v>0</v>
      </c>
      <c r="M94" s="494"/>
      <c r="N94" s="1156"/>
      <c r="O94" s="494"/>
    </row>
    <row r="95" spans="1:16">
      <c r="A95" s="259"/>
      <c r="B95" s="470">
        <v>14.03</v>
      </c>
      <c r="C95" s="963" t="s">
        <v>504</v>
      </c>
      <c r="D95" s="1013"/>
      <c r="E95" s="966"/>
      <c r="F95" s="470">
        <v>5</v>
      </c>
      <c r="G95" s="287" t="s">
        <v>505</v>
      </c>
      <c r="H95" s="287"/>
      <c r="I95" s="287">
        <v>6</v>
      </c>
      <c r="J95" s="389" t="s">
        <v>401</v>
      </c>
      <c r="K95" s="294"/>
      <c r="L95" s="309">
        <f t="shared" si="8"/>
        <v>0</v>
      </c>
      <c r="M95" s="494"/>
      <c r="N95" s="1156"/>
      <c r="O95" s="494"/>
    </row>
    <row r="96" spans="1:16">
      <c r="A96" s="259"/>
      <c r="B96" s="470">
        <v>14.04</v>
      </c>
      <c r="C96" s="966" t="s">
        <v>506</v>
      </c>
      <c r="D96" s="1013"/>
      <c r="E96" s="966"/>
      <c r="F96" s="401"/>
      <c r="G96" s="287" t="s">
        <v>507</v>
      </c>
      <c r="H96" s="995"/>
      <c r="I96" s="287">
        <v>1</v>
      </c>
      <c r="J96" s="287" t="s">
        <v>371</v>
      </c>
      <c r="K96" s="294"/>
      <c r="L96" s="309">
        <f>I96*K96</f>
        <v>0</v>
      </c>
      <c r="M96" s="494"/>
      <c r="N96" s="1156"/>
      <c r="O96" s="494"/>
    </row>
    <row r="97" spans="1:15" ht="24">
      <c r="A97" s="259"/>
      <c r="B97" s="470">
        <v>14.05</v>
      </c>
      <c r="C97" s="991" t="s">
        <v>424</v>
      </c>
      <c r="D97" s="1013"/>
      <c r="E97" s="966"/>
      <c r="F97" s="423">
        <v>8.5399999999999991</v>
      </c>
      <c r="G97" s="291" t="s">
        <v>470</v>
      </c>
      <c r="H97" s="1050"/>
      <c r="I97" s="292">
        <v>9</v>
      </c>
      <c r="J97" s="292" t="s">
        <v>372</v>
      </c>
      <c r="K97" s="294"/>
      <c r="L97" s="309">
        <f>I97*K97</f>
        <v>0</v>
      </c>
      <c r="M97" s="494"/>
      <c r="N97" s="1156"/>
      <c r="O97" s="494"/>
    </row>
    <row r="98" spans="1:15" ht="9.6" customHeight="1" thickBot="1">
      <c r="A98" s="259"/>
      <c r="B98" s="376"/>
      <c r="C98" s="1051"/>
      <c r="D98" s="1052"/>
      <c r="E98" s="1017"/>
      <c r="F98" s="376"/>
      <c r="G98" s="292"/>
      <c r="H98" s="1050"/>
      <c r="I98" s="292"/>
      <c r="J98" s="292"/>
      <c r="K98" s="993"/>
      <c r="L98" s="295"/>
      <c r="M98" s="494"/>
      <c r="N98" s="1156"/>
      <c r="O98" s="494"/>
    </row>
    <row r="99" spans="1:15" ht="15" customHeight="1" thickBot="1">
      <c r="A99" s="259"/>
      <c r="B99" s="1097">
        <v>15</v>
      </c>
      <c r="C99" s="1196" t="s">
        <v>427</v>
      </c>
      <c r="D99" s="1197"/>
      <c r="E99" s="1197"/>
      <c r="F99" s="1197"/>
      <c r="G99" s="1197"/>
      <c r="H99" s="1197"/>
      <c r="I99" s="1197"/>
      <c r="J99" s="1197"/>
      <c r="K99" s="1198"/>
      <c r="L99" s="1120">
        <f>SUM(L100:L101)</f>
        <v>0</v>
      </c>
      <c r="M99" s="494"/>
      <c r="N99" s="1156"/>
      <c r="O99" s="494"/>
    </row>
    <row r="100" spans="1:15" ht="13.2">
      <c r="A100" s="259"/>
      <c r="B100" s="470">
        <v>15.01</v>
      </c>
      <c r="C100" s="1029" t="s">
        <v>425</v>
      </c>
      <c r="D100" s="1088"/>
      <c r="E100" s="1044"/>
      <c r="F100" s="470"/>
      <c r="G100" s="389"/>
      <c r="H100" s="1044"/>
      <c r="I100" s="389">
        <v>1</v>
      </c>
      <c r="J100" s="287" t="s">
        <v>371</v>
      </c>
      <c r="K100" s="473"/>
      <c r="L100" s="346">
        <f>I100*K100</f>
        <v>0</v>
      </c>
      <c r="M100" s="494" t="s">
        <v>391</v>
      </c>
      <c r="N100" s="1156"/>
      <c r="O100" s="494"/>
    </row>
    <row r="101" spans="1:15" ht="13.2">
      <c r="A101" s="259"/>
      <c r="B101" s="401">
        <v>15.02</v>
      </c>
      <c r="C101" s="370" t="s">
        <v>426</v>
      </c>
      <c r="D101" s="1088"/>
      <c r="E101" s="1044"/>
      <c r="F101" s="401"/>
      <c r="G101" s="332"/>
      <c r="H101" s="287"/>
      <c r="I101" s="287">
        <v>1</v>
      </c>
      <c r="J101" s="287" t="s">
        <v>371</v>
      </c>
      <c r="K101" s="300"/>
      <c r="L101" s="346">
        <f t="shared" ref="L101:L107" si="9">I101*K101</f>
        <v>0</v>
      </c>
      <c r="M101" s="494"/>
      <c r="N101" s="1156"/>
      <c r="O101" s="494"/>
    </row>
    <row r="102" spans="1:15" ht="12.6" thickBot="1">
      <c r="A102" s="259"/>
      <c r="B102" s="379"/>
      <c r="D102" s="377"/>
      <c r="E102" s="377"/>
      <c r="H102" s="1279"/>
      <c r="I102" s="1280"/>
      <c r="K102" s="1281"/>
      <c r="L102" s="1282"/>
      <c r="M102" s="494"/>
      <c r="N102" s="1156"/>
      <c r="O102" s="494"/>
    </row>
    <row r="103" spans="1:15" ht="15" customHeight="1" thickBot="1">
      <c r="A103" s="259"/>
      <c r="B103" s="1097">
        <v>16</v>
      </c>
      <c r="C103" s="1196" t="s">
        <v>432</v>
      </c>
      <c r="D103" s="1197"/>
      <c r="E103" s="1197"/>
      <c r="F103" s="1197"/>
      <c r="G103" s="1197"/>
      <c r="H103" s="1197"/>
      <c r="I103" s="1197"/>
      <c r="J103" s="1197"/>
      <c r="K103" s="1198"/>
      <c r="L103" s="1120">
        <f>SUM(L104:L107)</f>
        <v>0</v>
      </c>
      <c r="M103" s="494"/>
      <c r="N103" s="1156"/>
      <c r="O103" s="494"/>
    </row>
    <row r="104" spans="1:15">
      <c r="A104" s="259"/>
      <c r="B104" s="401">
        <v>16.010000000000002</v>
      </c>
      <c r="C104" s="964" t="s">
        <v>433</v>
      </c>
      <c r="D104" s="1018"/>
      <c r="E104" s="1044"/>
      <c r="F104" s="1049"/>
      <c r="G104" s="961"/>
      <c r="H104" s="292"/>
      <c r="I104" s="287">
        <v>1</v>
      </c>
      <c r="J104" s="287" t="s">
        <v>371</v>
      </c>
      <c r="K104" s="300"/>
      <c r="L104" s="346">
        <f t="shared" si="9"/>
        <v>0</v>
      </c>
      <c r="M104" s="494"/>
      <c r="N104" s="1156"/>
      <c r="O104" s="494"/>
    </row>
    <row r="105" spans="1:15">
      <c r="A105" s="259"/>
      <c r="B105" s="432">
        <v>16.02</v>
      </c>
      <c r="C105" s="964" t="s">
        <v>434</v>
      </c>
      <c r="D105" s="1018"/>
      <c r="E105" s="1044"/>
      <c r="F105" s="1049"/>
      <c r="G105" s="286"/>
      <c r="H105" s="292"/>
      <c r="I105" s="292">
        <v>2</v>
      </c>
      <c r="J105" s="287" t="s">
        <v>401</v>
      </c>
      <c r="K105" s="411"/>
      <c r="L105" s="346">
        <f t="shared" si="9"/>
        <v>0</v>
      </c>
      <c r="M105" s="494"/>
      <c r="N105" s="1156"/>
      <c r="O105" s="494"/>
    </row>
    <row r="106" spans="1:15" ht="24.6" customHeight="1">
      <c r="A106" s="259"/>
      <c r="B106" s="401">
        <v>16.03</v>
      </c>
      <c r="C106" s="964" t="s">
        <v>436</v>
      </c>
      <c r="D106" s="1018"/>
      <c r="E106" s="1044"/>
      <c r="F106" s="1049">
        <v>53</v>
      </c>
      <c r="G106" s="1046" t="s">
        <v>463</v>
      </c>
      <c r="H106" s="292"/>
      <c r="I106" s="292">
        <v>55</v>
      </c>
      <c r="J106" s="287" t="s">
        <v>401</v>
      </c>
      <c r="K106" s="300"/>
      <c r="L106" s="346">
        <f t="shared" si="9"/>
        <v>0</v>
      </c>
      <c r="M106" s="1065">
        <f>(((1015/29.5)*5)+((384.25/29.5)*32))*2</f>
        <v>1177.6949152542372</v>
      </c>
      <c r="N106" s="1163"/>
      <c r="O106" s="494"/>
    </row>
    <row r="107" spans="1:15" ht="36">
      <c r="A107" s="259"/>
      <c r="B107" s="401">
        <v>16.04</v>
      </c>
      <c r="C107" s="1111" t="s">
        <v>438</v>
      </c>
      <c r="D107" s="1018"/>
      <c r="E107" s="1044"/>
      <c r="F107" s="1049"/>
      <c r="G107" s="1045" t="s">
        <v>466</v>
      </c>
      <c r="H107" s="292"/>
      <c r="I107" s="292">
        <v>1</v>
      </c>
      <c r="J107" s="287" t="s">
        <v>371</v>
      </c>
      <c r="K107" s="411"/>
      <c r="L107" s="346">
        <f t="shared" si="9"/>
        <v>0</v>
      </c>
      <c r="M107" s="494" t="s">
        <v>395</v>
      </c>
      <c r="N107" s="1156"/>
      <c r="O107" s="494"/>
    </row>
    <row r="108" spans="1:15" ht="12.6" thickBot="1">
      <c r="A108" s="259"/>
      <c r="B108" s="432"/>
      <c r="C108" s="1113"/>
      <c r="D108" s="1047"/>
      <c r="E108" s="1048"/>
      <c r="F108" s="376"/>
      <c r="G108" s="1045"/>
      <c r="H108" s="292"/>
      <c r="I108" s="292"/>
      <c r="J108" s="299"/>
      <c r="K108" s="382"/>
      <c r="L108" s="290"/>
      <c r="M108" s="494"/>
      <c r="N108" s="1156"/>
      <c r="O108" s="494"/>
    </row>
    <row r="109" spans="1:15" ht="15" customHeight="1" thickBot="1">
      <c r="A109" s="259"/>
      <c r="B109" s="1097">
        <v>17</v>
      </c>
      <c r="C109" s="1196" t="s">
        <v>460</v>
      </c>
      <c r="D109" s="1197"/>
      <c r="E109" s="1197"/>
      <c r="F109" s="1197"/>
      <c r="G109" s="1197"/>
      <c r="H109" s="1197"/>
      <c r="I109" s="1197"/>
      <c r="J109" s="1197"/>
      <c r="K109" s="1198"/>
      <c r="L109" s="1120">
        <f>SUM(L110)</f>
        <v>0</v>
      </c>
      <c r="M109" s="494"/>
      <c r="N109" s="1156"/>
      <c r="O109" s="494"/>
    </row>
    <row r="110" spans="1:15" ht="13.2">
      <c r="A110" s="259"/>
      <c r="B110" s="1118">
        <v>17.010000000000002</v>
      </c>
      <c r="C110" s="1117" t="s">
        <v>461</v>
      </c>
      <c r="D110" s="1116"/>
      <c r="E110" s="1115"/>
      <c r="F110" s="994"/>
      <c r="G110" s="399"/>
      <c r="H110" s="1114"/>
      <c r="I110" s="299">
        <v>1</v>
      </c>
      <c r="J110" s="954" t="s">
        <v>371</v>
      </c>
      <c r="K110" s="956"/>
      <c r="L110" s="956">
        <f>I110*K110</f>
        <v>0</v>
      </c>
      <c r="M110" s="494"/>
      <c r="N110" s="1156"/>
      <c r="O110" s="494"/>
    </row>
    <row r="111" spans="1:15" ht="9" customHeight="1" thickBot="1">
      <c r="A111" s="259"/>
      <c r="B111" s="950"/>
      <c r="C111" s="976"/>
      <c r="D111" s="976"/>
      <c r="E111" s="1073"/>
      <c r="F111" s="376"/>
      <c r="G111" s="380"/>
      <c r="H111" s="380"/>
      <c r="I111" s="380"/>
      <c r="J111" s="395"/>
      <c r="K111" s="414"/>
      <c r="L111" s="396"/>
      <c r="M111" s="494"/>
      <c r="N111" s="1156"/>
      <c r="O111" s="494"/>
    </row>
    <row r="112" spans="1:15" ht="14.4" customHeight="1" thickBot="1">
      <c r="A112" s="259"/>
      <c r="B112" s="271">
        <v>18</v>
      </c>
      <c r="C112" s="1192" t="s">
        <v>404</v>
      </c>
      <c r="D112" s="1193"/>
      <c r="E112" s="1193"/>
      <c r="F112" s="1193"/>
      <c r="G112" s="1193"/>
      <c r="H112" s="1193"/>
      <c r="I112" s="1193"/>
      <c r="J112" s="1193"/>
      <c r="K112" s="1194"/>
      <c r="L112" s="355">
        <f>SUM(L113)</f>
        <v>20000</v>
      </c>
      <c r="M112" s="1003"/>
      <c r="N112" s="1003"/>
      <c r="O112" s="1003"/>
    </row>
    <row r="113" spans="1:16" ht="14.4" customHeight="1">
      <c r="A113" s="259"/>
      <c r="B113" s="401">
        <v>18.010000000000002</v>
      </c>
      <c r="C113" s="965" t="s">
        <v>404</v>
      </c>
      <c r="D113" s="1013"/>
      <c r="E113" s="285"/>
      <c r="F113" s="401"/>
      <c r="G113" s="287"/>
      <c r="H113" s="287"/>
      <c r="I113" s="981">
        <v>1</v>
      </c>
      <c r="J113" s="287" t="s">
        <v>371</v>
      </c>
      <c r="K113" s="309">
        <v>20000</v>
      </c>
      <c r="L113" s="294">
        <f>I113*K113</f>
        <v>20000</v>
      </c>
      <c r="M113" s="494"/>
      <c r="N113" s="1156"/>
      <c r="O113" s="494"/>
    </row>
    <row r="114" spans="1:16" ht="9" customHeight="1" thickBot="1">
      <c r="A114" s="259"/>
      <c r="B114" s="423"/>
      <c r="C114" s="1270"/>
      <c r="D114" s="1042"/>
      <c r="E114" s="1043"/>
      <c r="F114" s="376"/>
      <c r="G114" s="380"/>
      <c r="H114" s="380"/>
      <c r="I114" s="347"/>
      <c r="J114" s="381"/>
      <c r="K114" s="382"/>
      <c r="L114" s="982"/>
      <c r="M114" s="494"/>
      <c r="N114" s="1156"/>
      <c r="O114" s="494"/>
    </row>
    <row r="115" spans="1:16" ht="27.6" customHeight="1" thickBot="1">
      <c r="A115" s="259"/>
      <c r="B115" s="1271"/>
      <c r="C115" s="1272" t="s">
        <v>517</v>
      </c>
      <c r="D115" s="1273"/>
      <c r="E115" s="1273"/>
      <c r="F115" s="1273"/>
      <c r="G115" s="1273"/>
      <c r="H115" s="1273"/>
      <c r="I115" s="1273"/>
      <c r="J115" s="1273"/>
      <c r="K115" s="1273"/>
      <c r="L115" s="1284">
        <f>SUM(L112,L109,L103,L99,L92,L87,L84,L73,L69,L62,L53,L48,L39,L36,L31,L22,L17,L12,N111)</f>
        <v>20000</v>
      </c>
      <c r="M115" s="1005"/>
      <c r="N115" s="1005"/>
      <c r="O115" s="1005"/>
    </row>
    <row r="116" spans="1:16" ht="13.8" thickBot="1">
      <c r="B116" s="1097">
        <v>19</v>
      </c>
      <c r="C116" s="1196" t="s">
        <v>496</v>
      </c>
      <c r="D116" s="1197"/>
      <c r="E116" s="1197"/>
      <c r="F116" s="1197"/>
      <c r="G116" s="1197"/>
      <c r="H116" s="1197"/>
      <c r="I116" s="1197"/>
      <c r="J116" s="1197"/>
      <c r="K116" s="1198"/>
      <c r="L116" s="1120">
        <f>SUM(L117)</f>
        <v>0</v>
      </c>
      <c r="M116" s="1006"/>
      <c r="N116" s="1164"/>
      <c r="O116" s="494"/>
    </row>
    <row r="117" spans="1:16" ht="24">
      <c r="B117" s="1166">
        <v>19.010000000000002</v>
      </c>
      <c r="C117" s="1169" t="s">
        <v>512</v>
      </c>
      <c r="D117" s="1088"/>
      <c r="E117" s="1132"/>
      <c r="F117" s="1171"/>
      <c r="G117" s="952" t="s">
        <v>514</v>
      </c>
      <c r="H117" s="1167"/>
      <c r="I117" s="954">
        <v>1</v>
      </c>
      <c r="J117" s="1064" t="s">
        <v>371</v>
      </c>
      <c r="K117" s="411"/>
      <c r="L117" s="290">
        <f>I117*K117</f>
        <v>0</v>
      </c>
      <c r="M117" s="1006"/>
      <c r="N117" s="1164"/>
      <c r="O117" s="494"/>
    </row>
    <row r="118" spans="1:16" ht="13.8" thickBot="1">
      <c r="B118" s="432"/>
      <c r="C118" s="1170"/>
      <c r="D118" s="1011"/>
      <c r="E118" s="1073"/>
      <c r="F118" s="376"/>
      <c r="G118" s="1172"/>
      <c r="H118" s="380"/>
      <c r="I118" s="380"/>
      <c r="J118" s="380"/>
      <c r="K118" s="982"/>
      <c r="L118" s="1168"/>
      <c r="M118" s="1006"/>
      <c r="N118" s="1164"/>
      <c r="O118" s="494"/>
    </row>
    <row r="119" spans="1:16" ht="15" customHeight="1" thickBot="1">
      <c r="B119" s="1278"/>
      <c r="C119" s="1277" t="s">
        <v>518</v>
      </c>
      <c r="D119" s="1277"/>
      <c r="E119" s="1277"/>
      <c r="F119" s="1277"/>
      <c r="G119" s="1277"/>
      <c r="H119" s="1277"/>
      <c r="I119" s="1277"/>
      <c r="J119" s="1277"/>
      <c r="K119" s="1277"/>
      <c r="L119" s="1283">
        <f>L116</f>
        <v>0</v>
      </c>
      <c r="M119" s="494"/>
      <c r="N119" s="1156"/>
      <c r="O119" s="494"/>
    </row>
    <row r="120" spans="1:16" ht="15" customHeight="1" thickBot="1">
      <c r="B120" s="1274" t="s">
        <v>519</v>
      </c>
      <c r="C120" s="1275"/>
      <c r="D120" s="1275"/>
      <c r="E120" s="1275"/>
      <c r="F120" s="1275"/>
      <c r="G120" s="1275"/>
      <c r="H120" s="1275"/>
      <c r="I120" s="1275"/>
      <c r="J120" s="1275"/>
      <c r="K120" s="1275"/>
      <c r="L120" s="1276">
        <f>L115+L119</f>
        <v>20000</v>
      </c>
      <c r="M120" s="494"/>
      <c r="N120" s="1156"/>
      <c r="O120" s="494"/>
    </row>
    <row r="121" spans="1:16">
      <c r="B121" s="399"/>
      <c r="C121" s="286"/>
      <c r="D121" s="286"/>
      <c r="E121" s="286"/>
      <c r="G121" s="399"/>
      <c r="H121" s="399"/>
      <c r="I121" s="399"/>
      <c r="J121" s="399"/>
      <c r="K121" s="494"/>
      <c r="L121" s="494"/>
      <c r="M121" s="494"/>
      <c r="N121" s="1156"/>
      <c r="O121" s="494"/>
    </row>
    <row r="122" spans="1:16">
      <c r="B122" s="399"/>
      <c r="C122" s="286"/>
      <c r="D122" s="286"/>
      <c r="E122" s="286"/>
      <c r="G122" s="399"/>
      <c r="H122" s="399"/>
      <c r="I122" s="399"/>
      <c r="J122" s="399"/>
      <c r="K122" s="494"/>
      <c r="L122" s="494"/>
      <c r="M122" s="494"/>
      <c r="N122" s="1156"/>
      <c r="O122" s="494"/>
    </row>
    <row r="123" spans="1:16">
      <c r="B123" s="1021"/>
      <c r="C123" s="1023"/>
      <c r="D123" s="1023"/>
      <c r="E123" s="1023"/>
      <c r="F123" s="1022"/>
      <c r="G123" s="1023"/>
      <c r="H123" s="1023"/>
      <c r="I123" s="1078"/>
      <c r="J123" s="1023"/>
      <c r="K123" s="1023"/>
      <c r="L123" s="1003"/>
      <c r="M123" s="1003"/>
      <c r="N123" s="1003"/>
      <c r="O123" s="1003"/>
    </row>
    <row r="124" spans="1:16">
      <c r="B124" s="471"/>
      <c r="C124" s="1025"/>
      <c r="D124" s="286"/>
      <c r="E124" s="286"/>
      <c r="G124" s="399"/>
      <c r="H124" s="399"/>
      <c r="I124" s="399"/>
      <c r="J124" s="286"/>
      <c r="K124" s="1004"/>
      <c r="L124" s="494"/>
      <c r="M124" s="494"/>
      <c r="N124" s="1156"/>
      <c r="O124" s="494"/>
      <c r="P124" s="1177"/>
    </row>
    <row r="125" spans="1:16">
      <c r="B125" s="471"/>
      <c r="C125" s="1025"/>
      <c r="D125" s="286"/>
      <c r="E125" s="286"/>
      <c r="G125" s="399"/>
      <c r="H125" s="399"/>
      <c r="I125" s="399"/>
      <c r="J125" s="286"/>
      <c r="K125" s="1004"/>
      <c r="L125" s="494"/>
      <c r="M125" s="494"/>
      <c r="N125" s="1156"/>
      <c r="O125" s="494"/>
      <c r="P125" s="1177"/>
    </row>
    <row r="126" spans="1:16">
      <c r="B126" s="471"/>
      <c r="C126" s="1025"/>
      <c r="D126" s="286"/>
      <c r="E126" s="286"/>
      <c r="G126" s="399"/>
      <c r="H126" s="399"/>
      <c r="I126" s="399"/>
      <c r="J126" s="286"/>
      <c r="K126" s="1004"/>
      <c r="L126" s="494"/>
      <c r="M126" s="494"/>
      <c r="N126" s="1156"/>
      <c r="O126" s="494"/>
      <c r="P126" s="1177"/>
    </row>
    <row r="127" spans="1:16">
      <c r="B127" s="471"/>
      <c r="C127" s="1025"/>
      <c r="D127" s="286"/>
      <c r="E127" s="286"/>
      <c r="G127" s="399"/>
      <c r="H127" s="399"/>
      <c r="I127" s="399"/>
      <c r="J127" s="286"/>
      <c r="K127" s="1004"/>
      <c r="L127" s="494"/>
      <c r="M127" s="494"/>
      <c r="N127" s="1156"/>
      <c r="O127" s="494"/>
      <c r="P127" s="1177"/>
    </row>
    <row r="128" spans="1:16">
      <c r="B128" s="471"/>
      <c r="C128" s="1025"/>
      <c r="D128" s="286"/>
      <c r="E128" s="286"/>
      <c r="G128" s="399"/>
      <c r="H128" s="399"/>
      <c r="I128" s="399"/>
      <c r="J128" s="286"/>
      <c r="K128" s="1004"/>
      <c r="L128" s="494"/>
      <c r="M128" s="494"/>
      <c r="N128" s="1156"/>
      <c r="O128" s="494"/>
      <c r="P128" s="1177"/>
    </row>
    <row r="129" spans="2:16">
      <c r="B129" s="1024"/>
      <c r="C129" s="1025"/>
      <c r="D129" s="357"/>
      <c r="E129" s="1016"/>
      <c r="G129" s="399"/>
      <c r="H129" s="399"/>
      <c r="I129" s="399"/>
      <c r="J129" s="286"/>
      <c r="K129" s="1004"/>
      <c r="L129" s="494"/>
      <c r="M129" s="494"/>
      <c r="N129" s="1156"/>
      <c r="O129" s="494"/>
      <c r="P129" s="1177"/>
    </row>
    <row r="130" spans="2:16">
      <c r="B130" s="1024"/>
      <c r="C130" s="1025"/>
      <c r="D130" s="357"/>
      <c r="E130" s="1016"/>
      <c r="G130" s="399"/>
      <c r="H130" s="399"/>
      <c r="I130" s="399"/>
      <c r="J130" s="286"/>
      <c r="K130" s="1004"/>
      <c r="L130" s="494"/>
      <c r="M130" s="494"/>
      <c r="N130" s="1156"/>
      <c r="O130" s="494"/>
      <c r="P130" s="1177"/>
    </row>
    <row r="131" spans="2:16">
      <c r="B131" s="471"/>
      <c r="C131" s="1025"/>
      <c r="D131" s="286"/>
      <c r="E131" s="286"/>
      <c r="G131" s="399"/>
      <c r="H131" s="399"/>
      <c r="I131" s="399"/>
      <c r="J131" s="286"/>
      <c r="K131" s="1004"/>
      <c r="L131" s="494"/>
      <c r="M131" s="494"/>
      <c r="N131" s="1156"/>
      <c r="O131" s="494"/>
      <c r="P131" s="1177"/>
    </row>
    <row r="132" spans="2:16">
      <c r="B132" s="471"/>
      <c r="C132" s="1025"/>
      <c r="D132" s="286"/>
      <c r="E132" s="286"/>
      <c r="G132" s="399"/>
      <c r="H132" s="399"/>
      <c r="I132" s="399"/>
      <c r="J132" s="286"/>
      <c r="K132" s="1004"/>
      <c r="L132" s="494"/>
      <c r="M132" s="494"/>
      <c r="N132" s="1156"/>
      <c r="O132" s="494"/>
      <c r="P132" s="1177"/>
    </row>
    <row r="133" spans="2:16">
      <c r="B133" s="399"/>
      <c r="C133" s="286"/>
      <c r="D133" s="286"/>
      <c r="E133" s="286"/>
      <c r="G133" s="399"/>
      <c r="H133" s="399"/>
      <c r="I133" s="399"/>
      <c r="J133" s="399"/>
      <c r="K133" s="494"/>
      <c r="L133" s="494"/>
      <c r="M133" s="494"/>
      <c r="N133" s="1156"/>
      <c r="O133" s="494"/>
    </row>
    <row r="134" spans="2:16">
      <c r="B134" s="399"/>
      <c r="C134" s="286"/>
      <c r="D134" s="286"/>
      <c r="E134" s="286"/>
      <c r="G134" s="399"/>
      <c r="H134" s="399"/>
      <c r="I134" s="399"/>
      <c r="J134" s="399"/>
      <c r="K134" s="494"/>
      <c r="L134" s="494"/>
      <c r="M134" s="494"/>
      <c r="N134" s="1156"/>
      <c r="O134" s="494"/>
    </row>
    <row r="135" spans="2:16">
      <c r="B135" s="399"/>
      <c r="C135" s="286"/>
      <c r="D135" s="286"/>
      <c r="E135" s="286"/>
      <c r="G135" s="399"/>
      <c r="H135" s="399"/>
      <c r="I135" s="399"/>
      <c r="J135" s="399"/>
      <c r="K135" s="494"/>
      <c r="L135" s="494"/>
      <c r="M135" s="494"/>
      <c r="N135" s="1156"/>
      <c r="O135" s="494"/>
    </row>
    <row r="136" spans="2:16">
      <c r="B136" s="399"/>
      <c r="C136" s="286"/>
      <c r="D136" s="286"/>
      <c r="E136" s="286"/>
      <c r="G136" s="399"/>
      <c r="H136" s="399"/>
      <c r="I136" s="399"/>
      <c r="J136" s="399"/>
      <c r="K136" s="1026"/>
      <c r="L136" s="1026"/>
      <c r="M136" s="494"/>
      <c r="N136" s="1156"/>
      <c r="O136" s="494"/>
    </row>
    <row r="137" spans="2:16">
      <c r="B137" s="399"/>
      <c r="C137" s="286"/>
      <c r="D137" s="286"/>
      <c r="E137" s="286"/>
      <c r="G137" s="399"/>
      <c r="H137" s="399"/>
      <c r="I137" s="399"/>
      <c r="J137" s="399"/>
      <c r="K137" s="410"/>
      <c r="L137" s="410"/>
      <c r="M137" s="1006"/>
      <c r="N137" s="1164"/>
      <c r="O137" s="494"/>
    </row>
    <row r="138" spans="2:16">
      <c r="B138" s="399"/>
      <c r="C138" s="286"/>
      <c r="D138" s="286"/>
      <c r="E138" s="286"/>
      <c r="G138" s="399"/>
      <c r="H138" s="399"/>
      <c r="I138" s="399"/>
      <c r="J138" s="399"/>
      <c r="K138" s="410"/>
      <c r="L138" s="410"/>
      <c r="M138" s="1006"/>
      <c r="N138" s="1164"/>
      <c r="O138" s="494"/>
    </row>
    <row r="139" spans="2:16">
      <c r="B139" s="399"/>
      <c r="C139" s="286"/>
      <c r="D139" s="286"/>
      <c r="E139" s="286"/>
      <c r="G139" s="399"/>
      <c r="H139" s="399"/>
      <c r="I139" s="399"/>
      <c r="J139" s="399"/>
      <c r="K139" s="410"/>
      <c r="L139" s="410"/>
      <c r="M139" s="1006"/>
      <c r="N139" s="1164"/>
      <c r="O139" s="494"/>
    </row>
    <row r="140" spans="2:16">
      <c r="B140" s="399"/>
      <c r="C140" s="286"/>
      <c r="D140" s="286"/>
      <c r="E140" s="286"/>
      <c r="G140" s="399"/>
      <c r="H140" s="399"/>
      <c r="I140" s="399"/>
      <c r="J140" s="399"/>
      <c r="K140" s="410"/>
      <c r="L140" s="410"/>
      <c r="M140" s="1006"/>
      <c r="N140" s="1164"/>
      <c r="O140" s="494"/>
    </row>
    <row r="141" spans="2:16">
      <c r="B141" s="399"/>
      <c r="C141" s="286"/>
      <c r="D141" s="286"/>
      <c r="E141" s="286"/>
      <c r="G141" s="399"/>
      <c r="H141" s="399"/>
      <c r="I141" s="399"/>
      <c r="J141" s="399"/>
      <c r="K141" s="410"/>
      <c r="L141" s="410"/>
      <c r="M141" s="1006"/>
      <c r="N141" s="1164"/>
      <c r="O141" s="494"/>
    </row>
    <row r="142" spans="2:16">
      <c r="B142" s="399"/>
      <c r="C142" s="286"/>
      <c r="D142" s="286"/>
      <c r="E142" s="286"/>
      <c r="G142" s="399"/>
      <c r="H142" s="399"/>
      <c r="I142" s="399"/>
      <c r="J142" s="399"/>
      <c r="K142" s="410"/>
      <c r="L142" s="410"/>
      <c r="M142" s="1006"/>
      <c r="N142" s="1164"/>
      <c r="O142" s="494"/>
    </row>
    <row r="143" spans="2:16">
      <c r="B143" s="399"/>
      <c r="C143" s="286"/>
      <c r="D143" s="286"/>
      <c r="E143" s="286"/>
      <c r="G143" s="399"/>
      <c r="H143" s="399"/>
      <c r="I143" s="399"/>
      <c r="J143" s="399"/>
      <c r="K143" s="410"/>
      <c r="L143" s="410"/>
      <c r="M143" s="1006"/>
      <c r="N143" s="1164"/>
      <c r="O143" s="494"/>
    </row>
    <row r="144" spans="2:16">
      <c r="B144" s="399"/>
      <c r="C144" s="286"/>
      <c r="D144" s="286"/>
      <c r="E144" s="286"/>
      <c r="G144" s="399"/>
      <c r="H144" s="399"/>
      <c r="I144" s="399"/>
      <c r="J144" s="399"/>
      <c r="K144" s="410"/>
      <c r="L144" s="410"/>
      <c r="M144" s="1006"/>
      <c r="N144" s="1164"/>
      <c r="O144" s="494"/>
    </row>
    <row r="145" spans="2:15">
      <c r="B145" s="399"/>
      <c r="C145" s="286"/>
      <c r="D145" s="286"/>
      <c r="E145" s="286"/>
      <c r="G145" s="399"/>
      <c r="H145" s="399"/>
      <c r="I145" s="399"/>
      <c r="J145" s="399"/>
      <c r="K145" s="410"/>
      <c r="L145" s="410"/>
      <c r="M145" s="1006"/>
      <c r="N145" s="1164"/>
      <c r="O145" s="494"/>
    </row>
    <row r="146" spans="2:15">
      <c r="B146" s="399"/>
      <c r="C146" s="286"/>
      <c r="D146" s="286"/>
      <c r="E146" s="286"/>
      <c r="G146" s="399"/>
      <c r="H146" s="399"/>
      <c r="I146" s="399"/>
      <c r="J146" s="399"/>
      <c r="K146" s="410"/>
      <c r="L146" s="410"/>
      <c r="M146" s="1006"/>
      <c r="N146" s="1164"/>
      <c r="O146" s="494"/>
    </row>
    <row r="147" spans="2:15">
      <c r="B147" s="399"/>
      <c r="C147" s="286"/>
      <c r="D147" s="286"/>
      <c r="E147" s="286"/>
      <c r="G147" s="399"/>
      <c r="H147" s="399"/>
      <c r="I147" s="399"/>
      <c r="J147" s="399"/>
      <c r="K147" s="410"/>
      <c r="L147" s="410"/>
      <c r="M147" s="1006"/>
      <c r="N147" s="1164"/>
      <c r="O147" s="494"/>
    </row>
    <row r="148" spans="2:15">
      <c r="B148" s="399"/>
      <c r="C148" s="286"/>
      <c r="D148" s="286"/>
      <c r="E148" s="286"/>
      <c r="G148" s="399"/>
      <c r="H148" s="399"/>
      <c r="I148" s="399"/>
      <c r="J148" s="399"/>
      <c r="K148" s="410"/>
      <c r="L148" s="410"/>
      <c r="M148" s="1006"/>
      <c r="N148" s="1164"/>
      <c r="O148" s="494"/>
    </row>
    <row r="149" spans="2:15">
      <c r="B149" s="399"/>
      <c r="C149" s="286"/>
      <c r="D149" s="286"/>
      <c r="E149" s="286"/>
      <c r="G149" s="399"/>
      <c r="H149" s="399"/>
      <c r="I149" s="399"/>
      <c r="J149" s="399"/>
      <c r="K149" s="410"/>
      <c r="L149" s="410"/>
      <c r="M149" s="1006"/>
      <c r="N149" s="1164"/>
      <c r="O149" s="494"/>
    </row>
    <row r="150" spans="2:15">
      <c r="B150" s="399"/>
      <c r="C150" s="286"/>
      <c r="D150" s="286"/>
      <c r="E150" s="286"/>
      <c r="G150" s="399"/>
      <c r="H150" s="399"/>
      <c r="I150" s="399"/>
      <c r="J150" s="399"/>
      <c r="K150" s="410"/>
      <c r="L150" s="410"/>
      <c r="M150" s="1006"/>
      <c r="N150" s="1164"/>
      <c r="O150" s="494"/>
    </row>
    <row r="151" spans="2:15">
      <c r="B151" s="399"/>
      <c r="C151" s="286"/>
      <c r="D151" s="286"/>
      <c r="E151" s="286"/>
      <c r="G151" s="399"/>
      <c r="H151" s="399"/>
      <c r="I151" s="399"/>
      <c r="J151" s="399"/>
      <c r="K151" s="410"/>
      <c r="L151" s="410"/>
      <c r="M151" s="1006"/>
      <c r="N151" s="1164"/>
      <c r="O151" s="494"/>
    </row>
    <row r="152" spans="2:15">
      <c r="B152" s="399"/>
      <c r="C152" s="286"/>
      <c r="D152" s="286"/>
      <c r="E152" s="286"/>
      <c r="G152" s="399"/>
      <c r="H152" s="399"/>
      <c r="I152" s="399"/>
      <c r="J152" s="399"/>
      <c r="K152" s="410"/>
      <c r="L152" s="410"/>
      <c r="M152" s="1006"/>
      <c r="N152" s="1164"/>
      <c r="O152" s="494"/>
    </row>
    <row r="153" spans="2:15">
      <c r="B153" s="399"/>
      <c r="C153" s="286"/>
      <c r="D153" s="286"/>
      <c r="E153" s="286"/>
      <c r="G153" s="399"/>
      <c r="H153" s="399"/>
      <c r="I153" s="399"/>
      <c r="J153" s="399"/>
      <c r="K153" s="410"/>
      <c r="L153" s="410"/>
      <c r="M153" s="1006"/>
      <c r="N153" s="1164"/>
      <c r="O153" s="494"/>
    </row>
    <row r="154" spans="2:15">
      <c r="B154" s="399"/>
      <c r="C154" s="286"/>
      <c r="D154" s="286"/>
      <c r="E154" s="286"/>
      <c r="G154" s="399"/>
      <c r="H154" s="399"/>
      <c r="I154" s="399"/>
      <c r="J154" s="399"/>
      <c r="K154" s="410"/>
      <c r="L154" s="410"/>
      <c r="M154" s="1006"/>
      <c r="N154" s="1164"/>
      <c r="O154" s="494"/>
    </row>
    <row r="155" spans="2:15">
      <c r="B155" s="399"/>
      <c r="C155" s="286"/>
      <c r="D155" s="286"/>
      <c r="E155" s="286"/>
      <c r="G155" s="399"/>
      <c r="H155" s="399"/>
      <c r="I155" s="399"/>
      <c r="J155" s="399"/>
      <c r="K155" s="410"/>
      <c r="L155" s="410"/>
      <c r="M155" s="1006"/>
      <c r="N155" s="1164"/>
      <c r="O155" s="494"/>
    </row>
    <row r="156" spans="2:15">
      <c r="B156" s="399"/>
      <c r="C156" s="286"/>
      <c r="D156" s="286"/>
      <c r="E156" s="286"/>
      <c r="G156" s="399"/>
      <c r="H156" s="399"/>
      <c r="I156" s="399"/>
      <c r="J156" s="399"/>
      <c r="K156" s="410"/>
      <c r="L156" s="410"/>
      <c r="M156" s="1006"/>
      <c r="N156" s="1164"/>
      <c r="O156" s="494"/>
    </row>
    <row r="157" spans="2:15">
      <c r="B157" s="399"/>
      <c r="C157" s="286"/>
      <c r="D157" s="286"/>
      <c r="E157" s="286"/>
      <c r="G157" s="399"/>
      <c r="H157" s="399"/>
      <c r="I157" s="399"/>
      <c r="J157" s="399"/>
      <c r="K157" s="410"/>
      <c r="L157" s="410"/>
      <c r="M157" s="1006"/>
      <c r="N157" s="1164"/>
      <c r="O157" s="494"/>
    </row>
    <row r="158" spans="2:15">
      <c r="B158" s="399"/>
      <c r="C158" s="286"/>
      <c r="D158" s="286"/>
      <c r="E158" s="286"/>
      <c r="G158" s="399"/>
      <c r="H158" s="399"/>
      <c r="I158" s="399"/>
      <c r="J158" s="399"/>
      <c r="K158" s="410"/>
      <c r="L158" s="410"/>
      <c r="M158" s="1006"/>
      <c r="N158" s="1164"/>
      <c r="O158" s="494"/>
    </row>
    <row r="159" spans="2:15">
      <c r="B159" s="399"/>
      <c r="C159" s="286"/>
      <c r="D159" s="286"/>
      <c r="E159" s="286"/>
      <c r="G159" s="399"/>
      <c r="H159" s="399"/>
      <c r="I159" s="399"/>
      <c r="J159" s="399"/>
      <c r="K159" s="410"/>
      <c r="L159" s="410"/>
      <c r="M159" s="1006"/>
      <c r="N159" s="1164"/>
      <c r="O159" s="494"/>
    </row>
    <row r="160" spans="2:15">
      <c r="B160" s="399"/>
      <c r="C160" s="286"/>
      <c r="D160" s="286"/>
      <c r="E160" s="286"/>
      <c r="G160" s="399"/>
      <c r="H160" s="399"/>
      <c r="I160" s="399"/>
      <c r="J160" s="399"/>
      <c r="K160" s="410"/>
      <c r="L160" s="410"/>
      <c r="M160" s="1006"/>
      <c r="N160" s="1164"/>
      <c r="O160" s="494"/>
    </row>
    <row r="161" spans="2:15">
      <c r="B161" s="399"/>
      <c r="C161" s="286"/>
      <c r="D161" s="286"/>
      <c r="E161" s="286"/>
      <c r="G161" s="399"/>
      <c r="H161" s="399"/>
      <c r="I161" s="399"/>
      <c r="J161" s="399"/>
      <c r="K161" s="410"/>
      <c r="L161" s="410"/>
      <c r="M161" s="1006"/>
      <c r="N161" s="1164"/>
      <c r="O161" s="494"/>
    </row>
    <row r="162" spans="2:15">
      <c r="B162" s="399"/>
      <c r="C162" s="286"/>
      <c r="D162" s="286"/>
      <c r="E162" s="286"/>
      <c r="G162" s="399"/>
      <c r="H162" s="399"/>
      <c r="I162" s="399"/>
      <c r="J162" s="399"/>
      <c r="K162" s="410"/>
      <c r="L162" s="410"/>
      <c r="M162" s="1006"/>
      <c r="N162" s="1164"/>
      <c r="O162" s="494"/>
    </row>
    <row r="163" spans="2:15">
      <c r="B163" s="399"/>
      <c r="C163" s="286"/>
      <c r="D163" s="286"/>
      <c r="E163" s="286"/>
      <c r="G163" s="399"/>
      <c r="H163" s="399"/>
      <c r="I163" s="399"/>
      <c r="J163" s="399"/>
      <c r="K163" s="410"/>
      <c r="L163" s="410"/>
      <c r="M163" s="1006"/>
      <c r="N163" s="1164"/>
      <c r="O163" s="494"/>
    </row>
    <row r="164" spans="2:15">
      <c r="B164" s="399"/>
      <c r="C164" s="286"/>
      <c r="D164" s="286"/>
      <c r="E164" s="286"/>
      <c r="G164" s="399"/>
      <c r="H164" s="399"/>
      <c r="I164" s="399"/>
      <c r="J164" s="399"/>
      <c r="K164" s="410"/>
      <c r="L164" s="410"/>
      <c r="M164" s="1006"/>
      <c r="N164" s="1164"/>
      <c r="O164" s="494"/>
    </row>
    <row r="165" spans="2:15">
      <c r="B165" s="399"/>
      <c r="C165" s="286"/>
      <c r="D165" s="286"/>
      <c r="E165" s="286"/>
      <c r="G165" s="399"/>
      <c r="H165" s="399"/>
      <c r="I165" s="399"/>
      <c r="J165" s="399"/>
      <c r="K165" s="410"/>
      <c r="L165" s="410"/>
      <c r="M165" s="1006"/>
      <c r="N165" s="1164"/>
      <c r="O165" s="494"/>
    </row>
    <row r="166" spans="2:15">
      <c r="B166" s="399"/>
      <c r="C166" s="286"/>
      <c r="D166" s="286"/>
      <c r="E166" s="286"/>
      <c r="G166" s="399"/>
      <c r="H166" s="399"/>
      <c r="I166" s="399"/>
      <c r="J166" s="399"/>
      <c r="K166" s="410"/>
      <c r="L166" s="410"/>
      <c r="M166" s="1006"/>
      <c r="N166" s="1164"/>
      <c r="O166" s="494"/>
    </row>
    <row r="167" spans="2:15">
      <c r="B167" s="399"/>
      <c r="C167" s="286"/>
      <c r="D167" s="286"/>
      <c r="E167" s="286"/>
      <c r="G167" s="399"/>
      <c r="H167" s="399"/>
      <c r="I167" s="399"/>
      <c r="J167" s="399"/>
      <c r="K167" s="410"/>
      <c r="L167" s="410"/>
      <c r="M167" s="1006"/>
      <c r="N167" s="1164"/>
      <c r="O167" s="494"/>
    </row>
    <row r="168" spans="2:15">
      <c r="B168" s="399"/>
      <c r="C168" s="286"/>
      <c r="D168" s="286"/>
      <c r="E168" s="286"/>
      <c r="G168" s="399"/>
      <c r="H168" s="399"/>
      <c r="I168" s="399"/>
      <c r="J168" s="399"/>
      <c r="K168" s="410"/>
      <c r="L168" s="410"/>
      <c r="M168" s="1006"/>
      <c r="N168" s="1164"/>
      <c r="O168" s="494"/>
    </row>
    <row r="169" spans="2:15">
      <c r="B169" s="399"/>
      <c r="C169" s="286"/>
      <c r="D169" s="286"/>
      <c r="E169" s="286"/>
      <c r="G169" s="399"/>
      <c r="H169" s="399"/>
      <c r="I169" s="399"/>
      <c r="J169" s="399"/>
      <c r="K169" s="410"/>
      <c r="L169" s="410"/>
      <c r="M169" s="1006"/>
      <c r="N169" s="1164"/>
      <c r="O169" s="494"/>
    </row>
    <row r="170" spans="2:15">
      <c r="B170" s="399"/>
      <c r="C170" s="286"/>
      <c r="D170" s="286"/>
      <c r="E170" s="286"/>
      <c r="G170" s="399"/>
      <c r="H170" s="399"/>
      <c r="I170" s="399"/>
      <c r="J170" s="399"/>
      <c r="K170" s="410"/>
      <c r="L170" s="410"/>
      <c r="M170" s="1006"/>
      <c r="N170" s="1164"/>
      <c r="O170" s="494"/>
    </row>
    <row r="171" spans="2:15">
      <c r="B171" s="399"/>
      <c r="C171" s="286"/>
      <c r="D171" s="286"/>
      <c r="E171" s="286"/>
      <c r="G171" s="399"/>
      <c r="H171" s="399"/>
      <c r="I171" s="399"/>
      <c r="J171" s="399"/>
      <c r="K171" s="410"/>
      <c r="L171" s="410"/>
      <c r="M171" s="1006"/>
      <c r="N171" s="1164"/>
      <c r="O171" s="494"/>
    </row>
    <row r="172" spans="2:15">
      <c r="B172" s="399"/>
      <c r="C172" s="286"/>
      <c r="D172" s="286"/>
      <c r="E172" s="286"/>
      <c r="G172" s="399"/>
      <c r="H172" s="399"/>
      <c r="I172" s="399"/>
      <c r="J172" s="399"/>
      <c r="K172" s="410"/>
      <c r="L172" s="410"/>
      <c r="M172" s="1006"/>
      <c r="N172" s="1164"/>
      <c r="O172" s="494"/>
    </row>
    <row r="173" spans="2:15">
      <c r="B173" s="399"/>
      <c r="C173" s="286"/>
      <c r="D173" s="286"/>
      <c r="E173" s="286"/>
      <c r="G173" s="399"/>
      <c r="H173" s="399"/>
      <c r="I173" s="399"/>
      <c r="J173" s="399"/>
      <c r="K173" s="410"/>
      <c r="L173" s="410"/>
      <c r="M173" s="1006"/>
      <c r="N173" s="1164"/>
      <c r="O173" s="494"/>
    </row>
    <row r="174" spans="2:15">
      <c r="B174" s="399"/>
      <c r="C174" s="286"/>
      <c r="D174" s="286"/>
      <c r="E174" s="286"/>
      <c r="G174" s="399"/>
      <c r="H174" s="399"/>
      <c r="I174" s="399"/>
      <c r="J174" s="399"/>
      <c r="K174" s="410"/>
      <c r="L174" s="410"/>
      <c r="M174" s="1006"/>
      <c r="N174" s="1164"/>
      <c r="O174" s="494"/>
    </row>
    <row r="175" spans="2:15">
      <c r="B175" s="399"/>
      <c r="C175" s="286"/>
      <c r="D175" s="286"/>
      <c r="E175" s="286"/>
      <c r="G175" s="399"/>
      <c r="H175" s="399"/>
      <c r="I175" s="399"/>
      <c r="J175" s="399"/>
      <c r="K175" s="410"/>
      <c r="L175" s="410"/>
      <c r="M175" s="1006"/>
      <c r="N175" s="1164"/>
      <c r="O175" s="494"/>
    </row>
    <row r="176" spans="2:15">
      <c r="B176" s="399"/>
      <c r="C176" s="286"/>
      <c r="D176" s="286"/>
      <c r="E176" s="286"/>
      <c r="G176" s="399"/>
      <c r="H176" s="399"/>
      <c r="I176" s="399"/>
      <c r="J176" s="399"/>
      <c r="K176" s="410"/>
      <c r="L176" s="410"/>
      <c r="M176" s="1006"/>
      <c r="N176" s="1164"/>
      <c r="O176" s="494"/>
    </row>
    <row r="177" spans="2:15">
      <c r="B177" s="399"/>
      <c r="C177" s="286"/>
      <c r="D177" s="286"/>
      <c r="E177" s="286"/>
      <c r="G177" s="399"/>
      <c r="H177" s="399"/>
      <c r="I177" s="399"/>
      <c r="J177" s="399"/>
      <c r="K177" s="410"/>
      <c r="L177" s="410"/>
      <c r="M177" s="1006"/>
      <c r="N177" s="1164"/>
      <c r="O177" s="494"/>
    </row>
    <row r="178" spans="2:15">
      <c r="B178" s="399"/>
      <c r="C178" s="286"/>
      <c r="D178" s="286"/>
      <c r="E178" s="286"/>
      <c r="G178" s="399"/>
      <c r="H178" s="399"/>
      <c r="I178" s="399"/>
      <c r="J178" s="399"/>
      <c r="K178" s="410"/>
      <c r="L178" s="410"/>
      <c r="M178" s="1006"/>
      <c r="N178" s="1164"/>
      <c r="O178" s="494"/>
    </row>
    <row r="179" spans="2:15">
      <c r="B179" s="399"/>
      <c r="C179" s="286"/>
      <c r="D179" s="286"/>
      <c r="E179" s="286"/>
      <c r="G179" s="399"/>
      <c r="H179" s="399"/>
      <c r="I179" s="399"/>
      <c r="J179" s="399"/>
      <c r="K179" s="410"/>
      <c r="L179" s="410"/>
      <c r="M179" s="1006"/>
      <c r="N179" s="1164"/>
      <c r="O179" s="494"/>
    </row>
    <row r="180" spans="2:15">
      <c r="B180" s="399"/>
      <c r="C180" s="286"/>
      <c r="D180" s="286"/>
      <c r="E180" s="286"/>
      <c r="G180" s="399"/>
      <c r="H180" s="399"/>
      <c r="I180" s="399"/>
      <c r="J180" s="399"/>
      <c r="K180" s="410"/>
      <c r="L180" s="410"/>
      <c r="M180" s="1006"/>
      <c r="N180" s="1164"/>
      <c r="O180" s="494"/>
    </row>
    <row r="181" spans="2:15">
      <c r="B181" s="399"/>
      <c r="C181" s="286"/>
      <c r="D181" s="286"/>
      <c r="E181" s="286"/>
      <c r="G181" s="399"/>
      <c r="H181" s="399"/>
      <c r="I181" s="399"/>
      <c r="J181" s="399"/>
      <c r="K181" s="410"/>
      <c r="L181" s="410"/>
      <c r="M181" s="1006"/>
      <c r="N181" s="1164"/>
      <c r="O181" s="494"/>
    </row>
    <row r="182" spans="2:15">
      <c r="B182" s="399"/>
      <c r="C182" s="286"/>
      <c r="D182" s="286"/>
      <c r="E182" s="286"/>
      <c r="G182" s="399"/>
      <c r="H182" s="399"/>
      <c r="I182" s="399"/>
      <c r="J182" s="399"/>
      <c r="K182" s="410"/>
      <c r="L182" s="410"/>
      <c r="M182" s="1006"/>
      <c r="N182" s="1164"/>
      <c r="O182" s="494"/>
    </row>
    <row r="183" spans="2:15">
      <c r="B183" s="399"/>
      <c r="C183" s="286"/>
      <c r="D183" s="286"/>
      <c r="E183" s="286"/>
      <c r="G183" s="399"/>
      <c r="H183" s="399"/>
      <c r="I183" s="399"/>
      <c r="J183" s="399"/>
      <c r="K183" s="410"/>
      <c r="L183" s="410"/>
      <c r="M183" s="1006"/>
      <c r="N183" s="1164"/>
      <c r="O183" s="494"/>
    </row>
    <row r="184" spans="2:15">
      <c r="B184" s="399"/>
      <c r="C184" s="286"/>
      <c r="D184" s="286"/>
      <c r="E184" s="286"/>
      <c r="G184" s="399"/>
      <c r="H184" s="399"/>
      <c r="I184" s="399"/>
      <c r="J184" s="399"/>
      <c r="K184" s="410"/>
      <c r="L184" s="410"/>
      <c r="M184" s="1006"/>
      <c r="N184" s="1164"/>
      <c r="O184" s="494"/>
    </row>
    <row r="185" spans="2:15">
      <c r="B185" s="399"/>
      <c r="C185" s="286"/>
      <c r="D185" s="286"/>
      <c r="E185" s="286"/>
      <c r="G185" s="399"/>
      <c r="H185" s="399"/>
      <c r="I185" s="399"/>
      <c r="J185" s="399"/>
      <c r="K185" s="410"/>
      <c r="L185" s="410"/>
      <c r="M185" s="1006"/>
      <c r="N185" s="1164"/>
      <c r="O185" s="494"/>
    </row>
    <row r="186" spans="2:15">
      <c r="B186" s="399"/>
      <c r="C186" s="286"/>
      <c r="D186" s="286"/>
      <c r="E186" s="286"/>
      <c r="G186" s="399"/>
      <c r="H186" s="399"/>
      <c r="I186" s="399"/>
      <c r="J186" s="399"/>
      <c r="K186" s="410"/>
      <c r="L186" s="410"/>
      <c r="M186" s="1006"/>
      <c r="N186" s="1164"/>
      <c r="O186" s="494"/>
    </row>
    <row r="187" spans="2:15">
      <c r="B187" s="399"/>
      <c r="C187" s="286"/>
      <c r="D187" s="286"/>
      <c r="E187" s="286"/>
      <c r="G187" s="399"/>
      <c r="H187" s="399"/>
      <c r="I187" s="399"/>
      <c r="J187" s="399"/>
      <c r="K187" s="410"/>
      <c r="L187" s="410"/>
      <c r="M187" s="1006"/>
      <c r="N187" s="1164"/>
      <c r="O187" s="494"/>
    </row>
    <row r="188" spans="2:15">
      <c r="B188" s="399"/>
      <c r="C188" s="286"/>
      <c r="D188" s="286"/>
      <c r="E188" s="286"/>
      <c r="G188" s="399"/>
      <c r="H188" s="399"/>
      <c r="I188" s="399"/>
      <c r="J188" s="399"/>
      <c r="K188" s="410"/>
      <c r="L188" s="410"/>
      <c r="M188" s="1006"/>
      <c r="N188" s="1164"/>
      <c r="O188" s="494"/>
    </row>
    <row r="189" spans="2:15">
      <c r="B189" s="399"/>
      <c r="C189" s="286"/>
      <c r="D189" s="286"/>
      <c r="E189" s="286"/>
      <c r="G189" s="399"/>
      <c r="H189" s="399"/>
      <c r="I189" s="399"/>
      <c r="J189" s="399"/>
      <c r="K189" s="410"/>
      <c r="L189" s="410"/>
      <c r="M189" s="1006"/>
      <c r="N189" s="1164"/>
      <c r="O189" s="494"/>
    </row>
    <row r="190" spans="2:15">
      <c r="B190" s="399"/>
      <c r="C190" s="286"/>
      <c r="D190" s="286"/>
      <c r="E190" s="286"/>
      <c r="G190" s="399"/>
      <c r="H190" s="399"/>
      <c r="I190" s="399"/>
      <c r="J190" s="399"/>
      <c r="K190" s="410"/>
      <c r="L190" s="410"/>
      <c r="M190" s="1006"/>
      <c r="N190" s="1164"/>
      <c r="O190" s="494"/>
    </row>
    <row r="191" spans="2:15">
      <c r="B191" s="399"/>
      <c r="C191" s="286"/>
      <c r="D191" s="286"/>
      <c r="E191" s="286"/>
      <c r="G191" s="399"/>
      <c r="H191" s="399"/>
      <c r="I191" s="399"/>
      <c r="J191" s="399"/>
      <c r="K191" s="410"/>
      <c r="L191" s="410"/>
      <c r="M191" s="1006"/>
      <c r="N191" s="1164"/>
      <c r="O191" s="494"/>
    </row>
    <row r="192" spans="2:15">
      <c r="B192" s="399"/>
      <c r="C192" s="286"/>
      <c r="D192" s="286"/>
      <c r="E192" s="286"/>
      <c r="G192" s="399"/>
      <c r="H192" s="399"/>
      <c r="I192" s="399"/>
      <c r="J192" s="399"/>
      <c r="K192" s="410"/>
      <c r="L192" s="410"/>
      <c r="M192" s="1006"/>
      <c r="N192" s="1164"/>
      <c r="O192" s="494"/>
    </row>
    <row r="193" spans="2:15">
      <c r="B193" s="399"/>
      <c r="C193" s="286"/>
      <c r="D193" s="286"/>
      <c r="E193" s="286"/>
      <c r="G193" s="399"/>
      <c r="H193" s="399"/>
      <c r="I193" s="399"/>
      <c r="J193" s="399"/>
      <c r="K193" s="410"/>
      <c r="L193" s="410"/>
      <c r="M193" s="1006"/>
      <c r="N193" s="1164"/>
      <c r="O193" s="494"/>
    </row>
    <row r="194" spans="2:15">
      <c r="B194" s="399"/>
      <c r="C194" s="286"/>
      <c r="D194" s="286"/>
      <c r="E194" s="286"/>
      <c r="G194" s="399"/>
      <c r="H194" s="399"/>
      <c r="I194" s="399"/>
      <c r="J194" s="399"/>
      <c r="K194" s="410"/>
      <c r="L194" s="410"/>
      <c r="M194" s="1006"/>
      <c r="N194" s="1164"/>
      <c r="O194" s="494"/>
    </row>
    <row r="195" spans="2:15">
      <c r="B195" s="399"/>
      <c r="C195" s="286"/>
      <c r="D195" s="286"/>
      <c r="E195" s="286"/>
      <c r="G195" s="399"/>
      <c r="H195" s="399"/>
      <c r="I195" s="399"/>
      <c r="J195" s="399"/>
      <c r="K195" s="410"/>
      <c r="L195" s="410"/>
      <c r="M195" s="1006"/>
      <c r="N195" s="1164"/>
      <c r="O195" s="494"/>
    </row>
    <row r="196" spans="2:15">
      <c r="B196" s="399"/>
      <c r="C196" s="286"/>
      <c r="D196" s="286"/>
      <c r="E196" s="286"/>
      <c r="G196" s="399"/>
      <c r="H196" s="399"/>
      <c r="I196" s="399"/>
      <c r="J196" s="399"/>
      <c r="K196" s="410"/>
      <c r="L196" s="410"/>
      <c r="M196" s="1006"/>
      <c r="N196" s="1164"/>
      <c r="O196" s="494"/>
    </row>
    <row r="197" spans="2:15">
      <c r="B197" s="399"/>
      <c r="C197" s="286"/>
      <c r="D197" s="286"/>
      <c r="E197" s="286"/>
      <c r="G197" s="399"/>
      <c r="H197" s="399"/>
      <c r="I197" s="399"/>
      <c r="J197" s="399"/>
      <c r="K197" s="410"/>
      <c r="L197" s="410"/>
      <c r="M197" s="1006"/>
      <c r="N197" s="1164"/>
      <c r="O197" s="494"/>
    </row>
    <row r="198" spans="2:15">
      <c r="B198" s="399"/>
      <c r="C198" s="286"/>
      <c r="D198" s="286"/>
      <c r="E198" s="286"/>
      <c r="G198" s="399"/>
      <c r="H198" s="399"/>
      <c r="I198" s="399"/>
      <c r="J198" s="399"/>
      <c r="K198" s="410"/>
      <c r="L198" s="410"/>
      <c r="M198" s="1006"/>
      <c r="N198" s="1164"/>
      <c r="O198" s="494"/>
    </row>
    <row r="199" spans="2:15">
      <c r="B199" s="399"/>
      <c r="C199" s="286"/>
      <c r="D199" s="286"/>
      <c r="E199" s="286"/>
      <c r="G199" s="399"/>
      <c r="H199" s="399"/>
      <c r="I199" s="399"/>
      <c r="J199" s="399"/>
      <c r="K199" s="410"/>
      <c r="L199" s="410"/>
      <c r="M199" s="1006"/>
      <c r="N199" s="1164"/>
      <c r="O199" s="494"/>
    </row>
    <row r="200" spans="2:15">
      <c r="B200" s="399"/>
      <c r="C200" s="286"/>
      <c r="D200" s="286"/>
      <c r="E200" s="286"/>
      <c r="G200" s="399"/>
      <c r="H200" s="399"/>
      <c r="I200" s="399"/>
      <c r="J200" s="399"/>
      <c r="K200" s="410"/>
      <c r="L200" s="410"/>
      <c r="M200" s="1006"/>
      <c r="N200" s="1164"/>
      <c r="O200" s="494"/>
    </row>
    <row r="201" spans="2:15">
      <c r="B201" s="399"/>
      <c r="C201" s="286"/>
      <c r="D201" s="286"/>
      <c r="E201" s="286"/>
      <c r="G201" s="399"/>
      <c r="H201" s="399"/>
      <c r="I201" s="399"/>
      <c r="J201" s="399"/>
      <c r="K201" s="410"/>
      <c r="L201" s="410"/>
      <c r="M201" s="1006"/>
      <c r="N201" s="1164"/>
      <c r="O201" s="494"/>
    </row>
    <row r="202" spans="2:15">
      <c r="B202" s="399"/>
      <c r="C202" s="286"/>
      <c r="D202" s="286"/>
      <c r="E202" s="286"/>
      <c r="G202" s="399"/>
      <c r="H202" s="399"/>
      <c r="I202" s="399"/>
      <c r="J202" s="399"/>
      <c r="K202" s="410"/>
      <c r="L202" s="410"/>
      <c r="M202" s="1006"/>
      <c r="N202" s="1164"/>
      <c r="O202" s="494"/>
    </row>
    <row r="203" spans="2:15">
      <c r="B203" s="399"/>
      <c r="C203" s="286"/>
      <c r="D203" s="286"/>
      <c r="E203" s="286"/>
      <c r="G203" s="399"/>
      <c r="H203" s="399"/>
      <c r="I203" s="399"/>
      <c r="J203" s="399"/>
      <c r="K203" s="410"/>
      <c r="L203" s="410"/>
      <c r="M203" s="1006"/>
      <c r="N203" s="1164"/>
      <c r="O203" s="494"/>
    </row>
    <row r="204" spans="2:15">
      <c r="B204" s="399"/>
      <c r="C204" s="286"/>
      <c r="D204" s="286"/>
      <c r="E204" s="286"/>
      <c r="G204" s="399"/>
      <c r="H204" s="399"/>
      <c r="I204" s="399"/>
      <c r="J204" s="399"/>
      <c r="K204" s="410"/>
      <c r="L204" s="410"/>
      <c r="M204" s="1006"/>
      <c r="N204" s="1164"/>
      <c r="O204" s="494"/>
    </row>
    <row r="205" spans="2:15">
      <c r="B205" s="399"/>
      <c r="C205" s="286"/>
      <c r="D205" s="286"/>
      <c r="E205" s="286"/>
      <c r="G205" s="399"/>
      <c r="H205" s="399"/>
      <c r="I205" s="399"/>
      <c r="J205" s="399"/>
      <c r="K205" s="410"/>
      <c r="L205" s="410"/>
      <c r="M205" s="1006"/>
      <c r="N205" s="1164"/>
      <c r="O205" s="494"/>
    </row>
    <row r="206" spans="2:15">
      <c r="B206" s="399"/>
      <c r="C206" s="286"/>
      <c r="D206" s="286"/>
      <c r="E206" s="286"/>
      <c r="G206" s="399"/>
      <c r="H206" s="399"/>
      <c r="I206" s="399"/>
      <c r="J206" s="399"/>
      <c r="K206" s="410"/>
      <c r="L206" s="410"/>
      <c r="M206" s="1006"/>
      <c r="N206" s="1164"/>
      <c r="O206" s="494"/>
    </row>
    <row r="207" spans="2:15">
      <c r="B207" s="399"/>
      <c r="C207" s="286"/>
      <c r="D207" s="286"/>
      <c r="E207" s="286"/>
      <c r="G207" s="399"/>
      <c r="H207" s="399"/>
      <c r="I207" s="399"/>
      <c r="J207" s="399"/>
      <c r="K207" s="410"/>
      <c r="L207" s="410"/>
      <c r="M207" s="1006"/>
      <c r="N207" s="1164"/>
      <c r="O207" s="494"/>
    </row>
    <row r="208" spans="2:15">
      <c r="B208" s="399"/>
      <c r="C208" s="286"/>
      <c r="D208" s="286"/>
      <c r="E208" s="286"/>
      <c r="G208" s="399"/>
      <c r="H208" s="399"/>
      <c r="I208" s="399"/>
      <c r="J208" s="399"/>
      <c r="K208" s="410"/>
      <c r="L208" s="410"/>
      <c r="M208" s="1006"/>
      <c r="N208" s="1164"/>
      <c r="O208" s="494"/>
    </row>
    <row r="209" spans="2:15">
      <c r="B209" s="399"/>
      <c r="C209" s="286"/>
      <c r="D209" s="286"/>
      <c r="E209" s="286"/>
      <c r="G209" s="399"/>
      <c r="H209" s="399"/>
      <c r="I209" s="399"/>
      <c r="J209" s="399"/>
      <c r="K209" s="410"/>
      <c r="L209" s="410"/>
      <c r="M209" s="1006"/>
      <c r="N209" s="1164"/>
      <c r="O209" s="494"/>
    </row>
    <row r="210" spans="2:15">
      <c r="B210" s="399"/>
      <c r="C210" s="286"/>
      <c r="D210" s="286"/>
      <c r="E210" s="286"/>
      <c r="G210" s="399"/>
      <c r="H210" s="399"/>
      <c r="I210" s="399"/>
      <c r="J210" s="399"/>
      <c r="K210" s="410"/>
      <c r="L210" s="410"/>
      <c r="M210" s="1006"/>
      <c r="N210" s="1164"/>
      <c r="O210" s="494"/>
    </row>
  </sheetData>
  <mergeCells count="26">
    <mergeCell ref="C119:K119"/>
    <mergeCell ref="B120:K120"/>
    <mergeCell ref="C112:K112"/>
    <mergeCell ref="K7:L7"/>
    <mergeCell ref="I8:J8"/>
    <mergeCell ref="C99:K99"/>
    <mergeCell ref="C103:K103"/>
    <mergeCell ref="C109:K109"/>
    <mergeCell ref="C116:K116"/>
    <mergeCell ref="C115:K115"/>
    <mergeCell ref="M55:M57"/>
    <mergeCell ref="P74:P78"/>
    <mergeCell ref="P124:P132"/>
    <mergeCell ref="M12:M14"/>
    <mergeCell ref="B2:L2"/>
    <mergeCell ref="B10:L10"/>
    <mergeCell ref="K3:L3"/>
    <mergeCell ref="K4:L4"/>
    <mergeCell ref="K5:L5"/>
    <mergeCell ref="K6:L6"/>
    <mergeCell ref="K8:L8"/>
    <mergeCell ref="I3:J3"/>
    <mergeCell ref="I4:J4"/>
    <mergeCell ref="I5:J5"/>
    <mergeCell ref="I6:J6"/>
    <mergeCell ref="I7:J7"/>
  </mergeCells>
  <phoneticPr fontId="14" type="noConversion"/>
  <pageMargins left="0.25" right="0.25" top="0.75" bottom="0.75" header="0.3" footer="0.3"/>
  <pageSetup paperSize="9" scale="6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1B77E-07D3-48A2-B2D3-CC81B6E1821E}">
  <sheetPr filterMode="1"/>
  <dimension ref="A1:J126"/>
  <sheetViews>
    <sheetView topLeftCell="A11" workbookViewId="0">
      <selection activeCell="J45" sqref="J45"/>
    </sheetView>
  </sheetViews>
  <sheetFormatPr defaultRowHeight="14.4"/>
  <cols>
    <col min="1" max="1" width="3.44140625" customWidth="1"/>
    <col min="2" max="2" width="8.6640625" style="948" customWidth="1"/>
    <col min="3" max="3" width="64" customWidth="1"/>
    <col min="4" max="4" width="13.33203125" customWidth="1"/>
    <col min="5" max="5" width="10.6640625" hidden="1" customWidth="1"/>
    <col min="6" max="6" width="11.44140625" style="572" hidden="1" customWidth="1"/>
    <col min="7" max="7" width="10" customWidth="1"/>
    <col min="8" max="8" width="9.5546875" customWidth="1"/>
    <col min="9" max="9" width="11.44140625" customWidth="1"/>
    <col min="10" max="10" width="14.88671875" style="831" customWidth="1"/>
  </cols>
  <sheetData>
    <row r="1" spans="1:10" ht="15" thickBot="1">
      <c r="A1" s="515">
        <f>'sheet 1'!A1</f>
        <v>0</v>
      </c>
      <c r="B1" s="739">
        <f>'sheet 1'!B1</f>
        <v>0</v>
      </c>
      <c r="C1" s="516">
        <f>'sheet 1'!C1</f>
        <v>0</v>
      </c>
      <c r="D1" s="517" t="e">
        <f>'sheet 1'!#REF!</f>
        <v>#REF!</v>
      </c>
      <c r="E1" s="256" t="e">
        <f>'sheet 1'!#REF!</f>
        <v>#REF!</v>
      </c>
      <c r="F1" s="566">
        <f>'sheet 1'!H1</f>
        <v>0</v>
      </c>
      <c r="G1" s="517">
        <f>'sheet 1'!I1</f>
        <v>0</v>
      </c>
      <c r="H1" s="517">
        <f>'sheet 1'!J1</f>
        <v>0</v>
      </c>
      <c r="I1" s="518">
        <f>'sheet 1'!K1</f>
        <v>0</v>
      </c>
      <c r="J1" s="810"/>
    </row>
    <row r="2" spans="1:10" ht="15" thickBot="1">
      <c r="A2" s="513">
        <f>'sheet 1'!A2</f>
        <v>0</v>
      </c>
      <c r="B2" s="1206" t="s">
        <v>337</v>
      </c>
      <c r="C2" s="1207"/>
      <c r="D2" s="1207"/>
      <c r="E2" s="1180"/>
      <c r="F2" s="1208"/>
      <c r="G2" s="1209"/>
      <c r="H2" s="1209"/>
      <c r="I2" s="1209"/>
      <c r="J2" s="1210"/>
    </row>
    <row r="3" spans="1:10" ht="15" thickBot="1">
      <c r="A3" s="513">
        <f>'sheet 1'!A3</f>
        <v>0</v>
      </c>
      <c r="B3" s="740">
        <f>'sheet 1'!B3</f>
        <v>0</v>
      </c>
      <c r="C3" s="514">
        <f>'sheet 1'!C3</f>
        <v>0</v>
      </c>
      <c r="D3" s="515" t="e">
        <f>'sheet 1'!#REF!</f>
        <v>#REF!</v>
      </c>
      <c r="E3" s="255" t="e">
        <f>'sheet 1'!#REF!</f>
        <v>#REF!</v>
      </c>
      <c r="F3" s="564">
        <f>'sheet 1'!H3</f>
        <v>0</v>
      </c>
      <c r="G3" s="1211" t="str">
        <f>'sheet 1'!I3</f>
        <v>Project name</v>
      </c>
      <c r="H3" s="1211"/>
      <c r="I3" s="1212" t="str">
        <f>'sheet 1'!K3</f>
        <v>MTEC Snesie Kondre</v>
      </c>
      <c r="J3" s="1213"/>
    </row>
    <row r="4" spans="1:10" ht="15" thickBot="1">
      <c r="A4" s="513">
        <f>'sheet 1'!A4</f>
        <v>0</v>
      </c>
      <c r="B4" s="740">
        <f>'sheet 1'!B4</f>
        <v>0</v>
      </c>
      <c r="C4" s="514">
        <f>'sheet 1'!C4</f>
        <v>0</v>
      </c>
      <c r="D4" s="515" t="e">
        <f>'sheet 1'!#REF!</f>
        <v>#REF!</v>
      </c>
      <c r="E4" s="255" t="e">
        <f>'sheet 1'!#REF!</f>
        <v>#REF!</v>
      </c>
      <c r="F4" s="564">
        <f>'sheet 1'!H4</f>
        <v>0</v>
      </c>
      <c r="G4" s="1199" t="str">
        <f>'sheet 1'!I4</f>
        <v>Project no.</v>
      </c>
      <c r="H4" s="1199"/>
      <c r="I4" s="1200" t="str">
        <f>'sheet 1'!K4</f>
        <v>: EMSAGS-0824-C</v>
      </c>
      <c r="J4" s="1201"/>
    </row>
    <row r="5" spans="1:10" ht="15" thickBot="1">
      <c r="A5" s="513">
        <f>'sheet 1'!A5</f>
        <v>0</v>
      </c>
      <c r="B5" s="740">
        <f>'sheet 1'!B5</f>
        <v>0</v>
      </c>
      <c r="C5" s="514">
        <f>'sheet 1'!C5</f>
        <v>0</v>
      </c>
      <c r="D5" s="515" t="e">
        <f>'sheet 1'!#REF!</f>
        <v>#REF!</v>
      </c>
      <c r="E5" s="255" t="e">
        <f>'sheet 1'!#REF!</f>
        <v>#REF!</v>
      </c>
      <c r="F5" s="564">
        <f>'sheet 1'!H5</f>
        <v>0</v>
      </c>
      <c r="G5" s="1199" t="str">
        <f>'sheet 1'!I5</f>
        <v>Client</v>
      </c>
      <c r="H5" s="1199"/>
      <c r="I5" s="1200" t="str">
        <f>'sheet 1'!K5</f>
        <v>: EMSAGS</v>
      </c>
      <c r="J5" s="1201"/>
    </row>
    <row r="6" spans="1:10" ht="15" thickBot="1">
      <c r="A6" s="513">
        <f>'sheet 1'!A6</f>
        <v>0</v>
      </c>
      <c r="B6" s="740">
        <f>'sheet 1'!B6</f>
        <v>0</v>
      </c>
      <c r="C6" s="514">
        <f>'sheet 1'!C6</f>
        <v>0</v>
      </c>
      <c r="D6" s="515" t="e">
        <f>'sheet 1'!#REF!</f>
        <v>#REF!</v>
      </c>
      <c r="E6" s="255" t="e">
        <f>'sheet 1'!#REF!</f>
        <v>#REF!</v>
      </c>
      <c r="F6" s="564">
        <f>'sheet 1'!H6</f>
        <v>0</v>
      </c>
      <c r="G6" s="1199" t="str">
        <f>'sheet 1'!I6</f>
        <v>Date created</v>
      </c>
      <c r="H6" s="1199"/>
      <c r="I6" s="1200" t="str">
        <f>'sheet 1'!K6</f>
        <v>: 11 DECEMBER  2024</v>
      </c>
      <c r="J6" s="1201"/>
    </row>
    <row r="7" spans="1:10">
      <c r="A7" s="513">
        <f>'sheet 1'!A7</f>
        <v>0</v>
      </c>
      <c r="B7" s="740">
        <f>'sheet 1'!B7</f>
        <v>0</v>
      </c>
      <c r="C7" s="514">
        <f>'sheet 1'!C7</f>
        <v>0</v>
      </c>
      <c r="D7" s="515" t="e">
        <f>'sheet 1'!#REF!</f>
        <v>#REF!</v>
      </c>
      <c r="E7" s="255" t="e">
        <f>'sheet 1'!#REF!</f>
        <v>#REF!</v>
      </c>
      <c r="F7" s="564">
        <f>'sheet 1'!H7</f>
        <v>0</v>
      </c>
      <c r="G7" s="1199" t="str">
        <f>'sheet 1'!I7</f>
        <v>Revision</v>
      </c>
      <c r="H7" s="1199"/>
      <c r="I7" s="1200" t="str">
        <f>'sheet 1'!K7</f>
        <v xml:space="preserve">: </v>
      </c>
      <c r="J7" s="1201"/>
    </row>
    <row r="8" spans="1:10">
      <c r="A8" s="513">
        <f>'sheet 1'!A8</f>
        <v>0</v>
      </c>
      <c r="B8" s="740">
        <f>'sheet 1'!B8</f>
        <v>0</v>
      </c>
      <c r="C8" s="514">
        <f>'sheet 1'!C8</f>
        <v>0</v>
      </c>
      <c r="D8" s="515" t="e">
        <f>'sheet 1'!#REF!</f>
        <v>#REF!</v>
      </c>
      <c r="E8" s="255" t="e">
        <f>'sheet 1'!#REF!</f>
        <v>#REF!</v>
      </c>
      <c r="F8" s="564">
        <f>'sheet 1'!H8</f>
        <v>0</v>
      </c>
      <c r="G8" s="1214" t="str">
        <f>'sheet 1'!I8</f>
        <v>Project Manager</v>
      </c>
      <c r="H8" s="1214"/>
      <c r="I8" s="1200" t="str">
        <f>'sheet 1'!K8</f>
        <v>: ASHVIN PANCHAM BSc.</v>
      </c>
      <c r="J8" s="1201"/>
    </row>
    <row r="9" spans="1:10" ht="15" thickBot="1">
      <c r="A9" s="513">
        <f>'sheet 1'!A9</f>
        <v>0</v>
      </c>
      <c r="B9" s="741">
        <f>'sheet 1'!B9</f>
        <v>0</v>
      </c>
      <c r="C9" s="516">
        <f>'sheet 1'!C9</f>
        <v>0</v>
      </c>
      <c r="D9" s="517" t="e">
        <f>'sheet 1'!#REF!</f>
        <v>#REF!</v>
      </c>
      <c r="E9" s="256" t="e">
        <f>'sheet 1'!#REF!</f>
        <v>#REF!</v>
      </c>
      <c r="F9" s="566">
        <f>'sheet 1'!H9</f>
        <v>0</v>
      </c>
      <c r="G9" s="517">
        <f>'sheet 1'!I9</f>
        <v>0</v>
      </c>
      <c r="H9" s="517">
        <f>'sheet 1'!J9</f>
        <v>0</v>
      </c>
      <c r="I9" s="518">
        <f>'sheet 1'!K9</f>
        <v>0</v>
      </c>
      <c r="J9" s="866"/>
    </row>
    <row r="10" spans="1:10" ht="15" thickBot="1">
      <c r="A10" s="515">
        <f>'sheet 1'!A10</f>
        <v>0</v>
      </c>
      <c r="B10" s="1202" t="str">
        <f>'sheet 1'!B10</f>
        <v>ENGINEERS ESTIMATE MTEC SNESIKONDRE</v>
      </c>
      <c r="C10" s="1203"/>
      <c r="D10" s="1203"/>
      <c r="E10" s="1184"/>
      <c r="F10" s="1204"/>
      <c r="G10" s="1203"/>
      <c r="H10" s="1203"/>
      <c r="I10" s="1203"/>
      <c r="J10" s="1205"/>
    </row>
    <row r="11" spans="1:10" ht="27" thickBot="1">
      <c r="A11" s="515">
        <f>'sheet 1'!A11</f>
        <v>0</v>
      </c>
      <c r="B11" s="742" t="str">
        <f>'sheet 1'!B11</f>
        <v>ID #</v>
      </c>
      <c r="C11" s="519" t="str">
        <f>'sheet 1'!C11</f>
        <v>DESCRIPTION</v>
      </c>
      <c r="D11" s="520" t="e">
        <f>'sheet 1'!#REF!</f>
        <v>#REF!</v>
      </c>
      <c r="E11" s="415" t="e">
        <f>'sheet 1'!#REF!</f>
        <v>#REF!</v>
      </c>
      <c r="F11" s="567" t="str">
        <f>'sheet 1'!H11</f>
        <v>INDICATIVE QTY</v>
      </c>
      <c r="G11" s="524" t="str">
        <f>'sheet 1'!I11</f>
        <v xml:space="preserve">PAYABLE QTY </v>
      </c>
      <c r="H11" s="524" t="str">
        <f>'sheet 1'!J11</f>
        <v>UNIT</v>
      </c>
      <c r="I11" s="832" t="str">
        <f>'sheet 1'!K11</f>
        <v>UNIT PRICE ($)</v>
      </c>
      <c r="J11" s="867" t="str">
        <f>'sheet 1'!L11</f>
        <v xml:space="preserve"> PRICE ($)</v>
      </c>
    </row>
    <row r="12" spans="1:10" ht="15" thickBot="1">
      <c r="A12" s="513">
        <f>'sheet 1'!A12</f>
        <v>0</v>
      </c>
      <c r="B12" s="743">
        <f>'sheet 1'!B12</f>
        <v>1</v>
      </c>
      <c r="C12" s="521" t="str">
        <f>'sheet 1'!C12</f>
        <v>MOBILISATION AND DEMOBILISATION</v>
      </c>
      <c r="D12" s="522" t="e">
        <f>'sheet 1'!#REF!</f>
        <v>#REF!</v>
      </c>
      <c r="E12" s="273" t="e">
        <f>'sheet 1'!#REF!</f>
        <v>#REF!</v>
      </c>
      <c r="F12" s="568">
        <f>'sheet 1'!H12</f>
        <v>0</v>
      </c>
      <c r="G12" s="522">
        <f>'sheet 1'!I12</f>
        <v>0</v>
      </c>
      <c r="H12" s="522">
        <f>'sheet 1'!J12</f>
        <v>0</v>
      </c>
      <c r="I12" s="879"/>
      <c r="J12" s="811">
        <f>SUM(J13+J24)</f>
        <v>0</v>
      </c>
    </row>
    <row r="13" spans="1:10">
      <c r="A13" s="513">
        <f>'sheet 1'!A13</f>
        <v>0</v>
      </c>
      <c r="B13" s="744">
        <f>'sheet 1'!B13</f>
        <v>1.01</v>
      </c>
      <c r="C13" s="523" t="str">
        <f>'sheet 1'!C13</f>
        <v xml:space="preserve">MOBILIZATION </v>
      </c>
      <c r="D13" s="506" t="e">
        <f>'sheet 1'!#REF!</f>
        <v>#REF!</v>
      </c>
      <c r="E13" s="278" t="e">
        <f>'sheet 1'!#REF!</f>
        <v>#REF!</v>
      </c>
      <c r="F13" s="508">
        <f>'sheet 1'!H13</f>
        <v>0</v>
      </c>
      <c r="G13" s="523">
        <f>'sheet 1'!I13</f>
        <v>1</v>
      </c>
      <c r="H13" s="525" t="str">
        <f>'sheet 1'!J13</f>
        <v>LUMPSUM</v>
      </c>
      <c r="I13" s="833">
        <f>'sheet 1'!K13</f>
        <v>0</v>
      </c>
      <c r="J13" s="823">
        <f>'sheet 1'!L13</f>
        <v>0</v>
      </c>
    </row>
    <row r="14" spans="1:10" hidden="1">
      <c r="A14" s="259" t="e">
        <f>'sheet 1'!#REF!</f>
        <v>#REF!</v>
      </c>
      <c r="B14" s="283" t="e">
        <f>'sheet 1'!#REF!</f>
        <v>#REF!</v>
      </c>
      <c r="C14" s="284" t="e">
        <f>'sheet 1'!#REF!</f>
        <v>#REF!</v>
      </c>
      <c r="D14" s="285" t="e">
        <f>'sheet 1'!#REF!</f>
        <v>#REF!</v>
      </c>
      <c r="E14" s="286" t="e">
        <f>'sheet 1'!#REF!</f>
        <v>#REF!</v>
      </c>
      <c r="F14" s="287" t="e">
        <f>'sheet 1'!#REF!</f>
        <v>#REF!</v>
      </c>
      <c r="G14" s="287" t="e">
        <f>'sheet 1'!#REF!</f>
        <v>#REF!</v>
      </c>
      <c r="H14" s="288" t="e">
        <f>'sheet 1'!#REF!</f>
        <v>#REF!</v>
      </c>
      <c r="I14" s="289" t="e">
        <f>'sheet 1'!#REF!</f>
        <v>#REF!</v>
      </c>
      <c r="J14" s="290" t="e">
        <f>'sheet 1'!#REF!</f>
        <v>#REF!</v>
      </c>
    </row>
    <row r="15" spans="1:10" hidden="1">
      <c r="A15" s="259" t="e">
        <f>'sheet 1'!#REF!</f>
        <v>#REF!</v>
      </c>
      <c r="B15" s="283" t="e">
        <f>'sheet 1'!#REF!</f>
        <v>#REF!</v>
      </c>
      <c r="C15" s="284" t="e">
        <f>'sheet 1'!#REF!</f>
        <v>#REF!</v>
      </c>
      <c r="D15" s="291" t="e">
        <f>'sheet 1'!#REF!</f>
        <v>#REF!</v>
      </c>
      <c r="E15" s="291" t="e">
        <f>'sheet 1'!#REF!</f>
        <v>#REF!</v>
      </c>
      <c r="F15" s="292" t="e">
        <f>'sheet 1'!#REF!</f>
        <v>#REF!</v>
      </c>
      <c r="G15" s="287" t="e">
        <f>'sheet 1'!#REF!</f>
        <v>#REF!</v>
      </c>
      <c r="H15" s="293" t="e">
        <f>'sheet 1'!#REF!</f>
        <v>#REF!</v>
      </c>
      <c r="I15" s="294" t="e">
        <f>'sheet 1'!#REF!</f>
        <v>#REF!</v>
      </c>
      <c r="J15" s="295" t="e">
        <f>'sheet 1'!#REF!</f>
        <v>#REF!</v>
      </c>
    </row>
    <row r="16" spans="1:10" hidden="1">
      <c r="A16" s="259" t="e">
        <f>'sheet 1'!#REF!</f>
        <v>#REF!</v>
      </c>
      <c r="B16" s="296" t="e">
        <f>'sheet 1'!#REF!</f>
        <v>#REF!</v>
      </c>
      <c r="C16" s="297" t="e">
        <f>'sheet 1'!#REF!</f>
        <v>#REF!</v>
      </c>
      <c r="D16" s="298" t="e">
        <f>'sheet 1'!#REF!</f>
        <v>#REF!</v>
      </c>
      <c r="E16" s="298" t="e">
        <f>'sheet 1'!#REF!</f>
        <v>#REF!</v>
      </c>
      <c r="F16" s="292" t="e">
        <f>'sheet 1'!#REF!</f>
        <v>#REF!</v>
      </c>
      <c r="G16" s="299" t="e">
        <f>'sheet 1'!#REF!</f>
        <v>#REF!</v>
      </c>
      <c r="H16" s="299" t="e">
        <f>'sheet 1'!#REF!</f>
        <v>#REF!</v>
      </c>
      <c r="I16" s="300" t="e">
        <f>'sheet 1'!#REF!</f>
        <v>#REF!</v>
      </c>
      <c r="J16" s="301" t="e">
        <f>'sheet 1'!#REF!</f>
        <v>#REF!</v>
      </c>
    </row>
    <row r="17" spans="1:10" hidden="1">
      <c r="A17" s="259" t="e">
        <f>'sheet 1'!#REF!</f>
        <v>#REF!</v>
      </c>
      <c r="B17" s="302" t="e">
        <f>'sheet 1'!#REF!</f>
        <v>#REF!</v>
      </c>
      <c r="C17" s="303" t="e">
        <f>'sheet 1'!#REF!</f>
        <v>#REF!</v>
      </c>
      <c r="D17" s="291" t="e">
        <f>'sheet 1'!#REF!</f>
        <v>#REF!</v>
      </c>
      <c r="E17" s="291" t="e">
        <f>'sheet 1'!#REF!</f>
        <v>#REF!</v>
      </c>
      <c r="F17" s="287" t="e">
        <f>'sheet 1'!#REF!</f>
        <v>#REF!</v>
      </c>
      <c r="G17" s="287" t="e">
        <f>'sheet 1'!#REF!</f>
        <v>#REF!</v>
      </c>
      <c r="H17" s="304" t="e">
        <f>'sheet 1'!#REF!</f>
        <v>#REF!</v>
      </c>
      <c r="I17" s="305" t="e">
        <f>'sheet 1'!#REF!</f>
        <v>#REF!</v>
      </c>
      <c r="J17" s="289" t="e">
        <f>'sheet 1'!#REF!</f>
        <v>#REF!</v>
      </c>
    </row>
    <row r="18" spans="1:10" hidden="1">
      <c r="A18" s="259" t="e">
        <f>'sheet 1'!#REF!</f>
        <v>#REF!</v>
      </c>
      <c r="B18" s="302" t="e">
        <f>'sheet 1'!#REF!</f>
        <v>#REF!</v>
      </c>
      <c r="C18" s="303" t="e">
        <f>'sheet 1'!#REF!</f>
        <v>#REF!</v>
      </c>
      <c r="D18" s="306" t="e">
        <f>'sheet 1'!#REF!</f>
        <v>#REF!</v>
      </c>
      <c r="E18" s="306" t="e">
        <f>'sheet 1'!#REF!</f>
        <v>#REF!</v>
      </c>
      <c r="F18" s="292" t="e">
        <f>'sheet 1'!#REF!</f>
        <v>#REF!</v>
      </c>
      <c r="G18" s="307" t="e">
        <f>'sheet 1'!#REF!</f>
        <v>#REF!</v>
      </c>
      <c r="H18" s="308" t="e">
        <f>'sheet 1'!#REF!</f>
        <v>#REF!</v>
      </c>
      <c r="I18" s="289" t="e">
        <f>'sheet 1'!#REF!</f>
        <v>#REF!</v>
      </c>
      <c r="J18" s="309" t="e">
        <f>'sheet 1'!#REF!</f>
        <v>#REF!</v>
      </c>
    </row>
    <row r="19" spans="1:10" hidden="1">
      <c r="A19" s="259" t="e">
        <f>'sheet 1'!#REF!</f>
        <v>#REF!</v>
      </c>
      <c r="B19" s="283" t="e">
        <f>'sheet 1'!#REF!</f>
        <v>#REF!</v>
      </c>
      <c r="C19" s="284" t="e">
        <f>'sheet 1'!#REF!</f>
        <v>#REF!</v>
      </c>
      <c r="D19" s="310" t="e">
        <f>'sheet 1'!#REF!</f>
        <v>#REF!</v>
      </c>
      <c r="E19" s="311" t="e">
        <f>'sheet 1'!#REF!</f>
        <v>#REF!</v>
      </c>
      <c r="F19" s="312" t="e">
        <f>'sheet 1'!#REF!</f>
        <v>#REF!</v>
      </c>
      <c r="G19" s="313" t="e">
        <f>'sheet 1'!#REF!</f>
        <v>#REF!</v>
      </c>
      <c r="H19" s="313" t="e">
        <f>'sheet 1'!#REF!</f>
        <v>#REF!</v>
      </c>
      <c r="I19" s="314" t="e">
        <f>'sheet 1'!#REF!</f>
        <v>#REF!</v>
      </c>
      <c r="J19" s="315" t="e">
        <f>'sheet 1'!#REF!</f>
        <v>#REF!</v>
      </c>
    </row>
    <row r="20" spans="1:10" hidden="1">
      <c r="A20" s="259" t="e">
        <f>'sheet 1'!#REF!</f>
        <v>#REF!</v>
      </c>
      <c r="B20" s="283" t="e">
        <f>'sheet 1'!#REF!</f>
        <v>#REF!</v>
      </c>
      <c r="C20" s="316" t="e">
        <f>'sheet 1'!#REF!</f>
        <v>#REF!</v>
      </c>
      <c r="D20" s="317" t="e">
        <f>'sheet 1'!#REF!</f>
        <v>#REF!</v>
      </c>
      <c r="E20" s="317" t="e">
        <f>'sheet 1'!#REF!</f>
        <v>#REF!</v>
      </c>
      <c r="F20" s="317" t="e">
        <f>'sheet 1'!#REF!</f>
        <v>#REF!</v>
      </c>
      <c r="G20" s="317" t="e">
        <f>'sheet 1'!#REF!</f>
        <v>#REF!</v>
      </c>
      <c r="H20" s="318" t="e">
        <f>'sheet 1'!#REF!</f>
        <v>#REF!</v>
      </c>
      <c r="I20" s="319" t="e">
        <f>'sheet 1'!#REF!</f>
        <v>#REF!</v>
      </c>
      <c r="J20" s="295" t="e">
        <f>'sheet 1'!#REF!</f>
        <v>#REF!</v>
      </c>
    </row>
    <row r="21" spans="1:10" hidden="1">
      <c r="A21" s="259" t="e">
        <f>'sheet 1'!#REF!</f>
        <v>#REF!</v>
      </c>
      <c r="B21" s="283" t="e">
        <f>'sheet 1'!#REF!</f>
        <v>#REF!</v>
      </c>
      <c r="C21" s="316" t="e">
        <f>'sheet 1'!#REF!</f>
        <v>#REF!</v>
      </c>
      <c r="D21" s="320" t="e">
        <f>'sheet 1'!#REF!</f>
        <v>#REF!</v>
      </c>
      <c r="E21" s="317" t="e">
        <f>'sheet 1'!#REF!</f>
        <v>#REF!</v>
      </c>
      <c r="F21" s="317" t="e">
        <f>'sheet 1'!#REF!</f>
        <v>#REF!</v>
      </c>
      <c r="G21" s="320" t="e">
        <f>'sheet 1'!#REF!</f>
        <v>#REF!</v>
      </c>
      <c r="H21" s="320" t="e">
        <f>'sheet 1'!#REF!</f>
        <v>#REF!</v>
      </c>
      <c r="I21" s="319" t="e">
        <f>'sheet 1'!#REF!</f>
        <v>#REF!</v>
      </c>
      <c r="J21" s="295" t="e">
        <f>'sheet 1'!#REF!</f>
        <v>#REF!</v>
      </c>
    </row>
    <row r="22" spans="1:10" hidden="1">
      <c r="A22" s="259" t="e">
        <f>'sheet 1'!#REF!</f>
        <v>#REF!</v>
      </c>
      <c r="B22" s="283" t="e">
        <f>'sheet 1'!#REF!</f>
        <v>#REF!</v>
      </c>
      <c r="C22" s="284" t="e">
        <f>'sheet 1'!#REF!</f>
        <v>#REF!</v>
      </c>
      <c r="D22" s="320" t="e">
        <f>'sheet 1'!#REF!</f>
        <v>#REF!</v>
      </c>
      <c r="E22" s="320" t="e">
        <f>'sheet 1'!#REF!</f>
        <v>#REF!</v>
      </c>
      <c r="F22" s="320" t="e">
        <f>'sheet 1'!#REF!</f>
        <v>#REF!</v>
      </c>
      <c r="G22" s="320" t="e">
        <f>'sheet 1'!#REF!</f>
        <v>#REF!</v>
      </c>
      <c r="H22" s="321" t="e">
        <f>'sheet 1'!#REF!</f>
        <v>#REF!</v>
      </c>
      <c r="I22" s="322" t="e">
        <f>'sheet 1'!#REF!</f>
        <v>#REF!</v>
      </c>
      <c r="J22" s="322" t="e">
        <f>'sheet 1'!#REF!</f>
        <v>#REF!</v>
      </c>
    </row>
    <row r="23" spans="1:10">
      <c r="A23" s="513" t="e">
        <f>'sheet 1'!#REF!</f>
        <v>#REF!</v>
      </c>
      <c r="B23" s="745" t="e">
        <f>'sheet 1'!#REF!</f>
        <v>#REF!</v>
      </c>
      <c r="C23" s="526" t="e">
        <f>'sheet 1'!#REF!</f>
        <v>#REF!</v>
      </c>
      <c r="D23" s="507" t="e">
        <f>'sheet 1'!#REF!</f>
        <v>#REF!</v>
      </c>
      <c r="E23" s="285" t="e">
        <f>'sheet 1'!#REF!</f>
        <v>#REF!</v>
      </c>
      <c r="F23" s="510" t="e">
        <f>'sheet 1'!#REF!</f>
        <v>#REF!</v>
      </c>
      <c r="G23" s="510" t="e">
        <f>'sheet 1'!#REF!</f>
        <v>#REF!</v>
      </c>
      <c r="H23" s="510" t="e">
        <f>'sheet 1'!#REF!</f>
        <v>#REF!</v>
      </c>
      <c r="I23" s="834"/>
      <c r="J23" s="812"/>
    </row>
    <row r="24" spans="1:10">
      <c r="A24" s="513">
        <f>'sheet 1'!A14</f>
        <v>0</v>
      </c>
      <c r="B24" s="746">
        <f>'sheet 1'!B14</f>
        <v>1.02</v>
      </c>
      <c r="C24" s="527" t="str">
        <f>'sheet 1'!C14</f>
        <v>DEMOBILIZATION</v>
      </c>
      <c r="D24" s="509" t="e">
        <f>'sheet 1'!#REF!</f>
        <v>#REF!</v>
      </c>
      <c r="E24" s="326" t="e">
        <f>'sheet 1'!#REF!</f>
        <v>#REF!</v>
      </c>
      <c r="F24" s="511">
        <f>'sheet 1'!H14</f>
        <v>0</v>
      </c>
      <c r="G24" s="527">
        <f>'sheet 1'!I14</f>
        <v>1</v>
      </c>
      <c r="H24" s="528" t="str">
        <f>'sheet 1'!J14</f>
        <v>LUMPSUM</v>
      </c>
      <c r="I24" s="835">
        <f>'sheet 1'!K14</f>
        <v>0</v>
      </c>
      <c r="J24" s="815">
        <f>'sheet 1'!L14</f>
        <v>0</v>
      </c>
    </row>
    <row r="25" spans="1:10" hidden="1">
      <c r="A25" s="259" t="e">
        <f>'sheet 1'!#REF!</f>
        <v>#REF!</v>
      </c>
      <c r="B25" s="283" t="e">
        <f>'sheet 1'!#REF!</f>
        <v>#REF!</v>
      </c>
      <c r="C25" s="284" t="e">
        <f>'sheet 1'!#REF!</f>
        <v>#REF!</v>
      </c>
      <c r="D25" s="330" t="e">
        <f>'sheet 1'!#REF!</f>
        <v>#REF!</v>
      </c>
      <c r="E25" s="330" t="e">
        <f>'sheet 1'!#REF!</f>
        <v>#REF!</v>
      </c>
      <c r="F25" s="330" t="e">
        <f>'sheet 1'!#REF!</f>
        <v>#REF!</v>
      </c>
      <c r="G25" s="330" t="e">
        <f>'sheet 1'!#REF!</f>
        <v>#REF!</v>
      </c>
      <c r="H25" s="331" t="e">
        <f>'sheet 1'!#REF!</f>
        <v>#REF!</v>
      </c>
      <c r="I25" s="311" t="e">
        <f>'sheet 1'!#REF!</f>
        <v>#REF!</v>
      </c>
      <c r="J25" s="330" t="e">
        <f>'sheet 1'!#REF!</f>
        <v>#REF!</v>
      </c>
    </row>
    <row r="26" spans="1:10" ht="15" hidden="1" thickBot="1">
      <c r="A26" s="259" t="e">
        <f>'sheet 1'!#REF!</f>
        <v>#REF!</v>
      </c>
      <c r="B26" s="283" t="e">
        <f>'sheet 1'!#REF!</f>
        <v>#REF!</v>
      </c>
      <c r="C26" s="284" t="e">
        <f>'sheet 1'!#REF!</f>
        <v>#REF!</v>
      </c>
      <c r="D26" s="332" t="e">
        <f>'sheet 1'!#REF!</f>
        <v>#REF!</v>
      </c>
      <c r="E26" s="332" t="e">
        <f>'sheet 1'!#REF!</f>
        <v>#REF!</v>
      </c>
      <c r="F26" s="304" t="e">
        <f>'sheet 1'!#REF!</f>
        <v>#REF!</v>
      </c>
      <c r="G26" s="304" t="e">
        <f>'sheet 1'!#REF!</f>
        <v>#REF!</v>
      </c>
      <c r="H26" s="333" t="e">
        <f>'sheet 1'!#REF!</f>
        <v>#REF!</v>
      </c>
      <c r="I26" s="309" t="e">
        <f>'sheet 1'!#REF!</f>
        <v>#REF!</v>
      </c>
      <c r="J26" s="294" t="e">
        <f>'sheet 1'!#REF!</f>
        <v>#REF!</v>
      </c>
    </row>
    <row r="27" spans="1:10" ht="15" hidden="1" thickBot="1">
      <c r="A27" s="259" t="e">
        <f>'sheet 1'!#REF!</f>
        <v>#REF!</v>
      </c>
      <c r="B27" s="283" t="e">
        <f>'sheet 1'!#REF!</f>
        <v>#REF!</v>
      </c>
      <c r="C27" s="334" t="e">
        <f>'sheet 1'!#REF!</f>
        <v>#REF!</v>
      </c>
      <c r="D27" s="335" t="e">
        <f>'sheet 1'!#REF!</f>
        <v>#REF!</v>
      </c>
      <c r="E27" s="336" t="e">
        <f>'sheet 1'!#REF!</f>
        <v>#REF!</v>
      </c>
      <c r="F27" s="304" t="e">
        <f>'sheet 1'!#REF!</f>
        <v>#REF!</v>
      </c>
      <c r="G27" s="293" t="e">
        <f>'sheet 1'!#REF!</f>
        <v>#REF!</v>
      </c>
      <c r="H27" s="337" t="e">
        <f>'sheet 1'!#REF!</f>
        <v>#REF!</v>
      </c>
      <c r="I27" s="309" t="e">
        <f>'sheet 1'!#REF!</f>
        <v>#REF!</v>
      </c>
      <c r="J27" s="294" t="e">
        <f>'sheet 1'!#REF!</f>
        <v>#REF!</v>
      </c>
    </row>
    <row r="28" spans="1:10" ht="15" hidden="1" thickBot="1">
      <c r="A28" s="259" t="e">
        <f>'sheet 1'!#REF!</f>
        <v>#REF!</v>
      </c>
      <c r="B28" s="283" t="e">
        <f>'sheet 1'!#REF!</f>
        <v>#REF!</v>
      </c>
      <c r="C28" s="284" t="e">
        <f>'sheet 1'!#REF!</f>
        <v>#REF!</v>
      </c>
      <c r="D28" s="338" t="e">
        <f>'sheet 1'!#REF!</f>
        <v>#REF!</v>
      </c>
      <c r="E28" s="338" t="e">
        <f>'sheet 1'!#REF!</f>
        <v>#REF!</v>
      </c>
      <c r="F28" s="338" t="e">
        <f>'sheet 1'!#REF!</f>
        <v>#REF!</v>
      </c>
      <c r="G28" s="338" t="e">
        <f>'sheet 1'!#REF!</f>
        <v>#REF!</v>
      </c>
      <c r="H28" s="339" t="e">
        <f>'sheet 1'!#REF!</f>
        <v>#REF!</v>
      </c>
      <c r="I28" s="340" t="e">
        <f>'sheet 1'!#REF!</f>
        <v>#REF!</v>
      </c>
      <c r="J28" s="338" t="e">
        <f>'sheet 1'!#REF!</f>
        <v>#REF!</v>
      </c>
    </row>
    <row r="29" spans="1:10" ht="15" hidden="1" thickBot="1">
      <c r="A29" s="259" t="e">
        <f>'sheet 1'!#REF!</f>
        <v>#REF!</v>
      </c>
      <c r="B29" s="283" t="e">
        <f>'sheet 1'!#REF!</f>
        <v>#REF!</v>
      </c>
      <c r="C29" s="341" t="e">
        <f>'sheet 1'!#REF!</f>
        <v>#REF!</v>
      </c>
      <c r="D29" s="338" t="e">
        <f>'sheet 1'!#REF!</f>
        <v>#REF!</v>
      </c>
      <c r="E29" s="338" t="e">
        <f>'sheet 1'!#REF!</f>
        <v>#REF!</v>
      </c>
      <c r="F29" s="338" t="e">
        <f>'sheet 1'!#REF!</f>
        <v>#REF!</v>
      </c>
      <c r="G29" s="338" t="e">
        <f>'sheet 1'!#REF!</f>
        <v>#REF!</v>
      </c>
      <c r="H29" s="339" t="e">
        <f>'sheet 1'!#REF!</f>
        <v>#REF!</v>
      </c>
      <c r="I29" s="340" t="e">
        <f>'sheet 1'!#REF!</f>
        <v>#REF!</v>
      </c>
      <c r="J29" s="338" t="e">
        <f>'sheet 1'!#REF!</f>
        <v>#REF!</v>
      </c>
    </row>
    <row r="30" spans="1:10" hidden="1">
      <c r="A30" s="259" t="e">
        <f>'sheet 1'!#REF!</f>
        <v>#REF!</v>
      </c>
      <c r="B30" s="302" t="e">
        <f>'sheet 1'!#REF!</f>
        <v>#REF!</v>
      </c>
      <c r="C30" s="297" t="e">
        <f>'sheet 1'!#REF!</f>
        <v>#REF!</v>
      </c>
      <c r="D30" s="342" t="e">
        <f>'sheet 1'!#REF!</f>
        <v>#REF!</v>
      </c>
      <c r="E30" s="343" t="e">
        <f>'sheet 1'!#REF!</f>
        <v>#REF!</v>
      </c>
      <c r="F30" s="344" t="e">
        <f>'sheet 1'!#REF!</f>
        <v>#REF!</v>
      </c>
      <c r="G30" s="344" t="e">
        <f>'sheet 1'!#REF!</f>
        <v>#REF!</v>
      </c>
      <c r="H30" s="345" t="e">
        <f>'sheet 1'!#REF!</f>
        <v>#REF!</v>
      </c>
      <c r="I30" s="346" t="e">
        <f>'sheet 1'!#REF!</f>
        <v>#REF!</v>
      </c>
      <c r="J30" s="305" t="e">
        <f>'sheet 1'!#REF!</f>
        <v>#REF!</v>
      </c>
    </row>
    <row r="31" spans="1:10" ht="15" thickBot="1">
      <c r="A31" s="513" t="e">
        <f>'sheet 1'!#REF!</f>
        <v>#REF!</v>
      </c>
      <c r="B31" s="747" t="e">
        <f>'sheet 1'!#REF!</f>
        <v>#REF!</v>
      </c>
      <c r="C31" s="529" t="e">
        <f>'sheet 1'!#REF!</f>
        <v>#REF!</v>
      </c>
      <c r="D31" s="512" t="e">
        <f>'sheet 1'!#REF!</f>
        <v>#REF!</v>
      </c>
      <c r="E31" s="348" t="e">
        <f>'sheet 1'!#REF!</f>
        <v>#REF!</v>
      </c>
      <c r="F31" s="512" t="e">
        <f>'sheet 1'!#REF!</f>
        <v>#REF!</v>
      </c>
      <c r="G31" s="512" t="e">
        <f>'sheet 1'!#REF!</f>
        <v>#REF!</v>
      </c>
      <c r="H31" s="533" t="e">
        <f>'sheet 1'!#REF!</f>
        <v>#REF!</v>
      </c>
      <c r="I31" s="836"/>
      <c r="J31" s="869"/>
    </row>
    <row r="32" spans="1:10" ht="15" thickBot="1">
      <c r="A32" s="513" t="e">
        <f>'sheet 1'!#REF!</f>
        <v>#REF!</v>
      </c>
      <c r="B32" s="743" t="e">
        <f>'sheet 1'!#REF!</f>
        <v>#REF!</v>
      </c>
      <c r="C32" s="530" t="e">
        <f>'sheet 1'!#REF!</f>
        <v>#REF!</v>
      </c>
      <c r="D32" s="531" t="e">
        <f>'sheet 1'!#REF!</f>
        <v>#REF!</v>
      </c>
      <c r="E32" s="353" t="e">
        <f>'sheet 1'!#REF!</f>
        <v>#REF!</v>
      </c>
      <c r="F32" s="569" t="e">
        <f>'sheet 1'!#REF!</f>
        <v>#REF!</v>
      </c>
      <c r="G32" s="531" t="e">
        <f>'sheet 1'!#REF!</f>
        <v>#REF!</v>
      </c>
      <c r="H32" s="531" t="e">
        <f>'sheet 1'!#REF!</f>
        <v>#REF!</v>
      </c>
      <c r="I32" s="879"/>
      <c r="J32" s="827" t="e">
        <f>SUM(J33+J37+J41)</f>
        <v>#REF!</v>
      </c>
    </row>
    <row r="33" spans="1:10">
      <c r="A33" s="515" t="e">
        <f>'sheet 1'!#REF!</f>
        <v>#REF!</v>
      </c>
      <c r="B33" s="744" t="e">
        <f>'sheet 1'!#REF!</f>
        <v>#REF!</v>
      </c>
      <c r="C33" s="532" t="e">
        <f>'sheet 1'!#REF!</f>
        <v>#REF!</v>
      </c>
      <c r="D33" s="506" t="e">
        <f>'sheet 1'!#REF!</f>
        <v>#REF!</v>
      </c>
      <c r="E33" s="278" t="e">
        <f>'sheet 1'!#REF!</f>
        <v>#REF!</v>
      </c>
      <c r="F33" s="508" t="e">
        <f>'sheet 1'!#REF!</f>
        <v>#REF!</v>
      </c>
      <c r="G33" s="523" t="e">
        <f>'sheet 1'!#REF!</f>
        <v>#REF!</v>
      </c>
      <c r="H33" s="525" t="e">
        <f>'sheet 1'!#REF!</f>
        <v>#REF!</v>
      </c>
      <c r="I33" s="833" t="e">
        <f>'sheet 1'!#REF!</f>
        <v>#REF!</v>
      </c>
      <c r="J33" s="823" t="e">
        <f>'sheet 1'!#REF!</f>
        <v>#REF!</v>
      </c>
    </row>
    <row r="34" spans="1:10" hidden="1">
      <c r="A34" s="492" t="e">
        <f>'sheet 1'!#REF!</f>
        <v>#REF!</v>
      </c>
      <c r="B34" s="368" t="e">
        <f>'sheet 1'!#REF!</f>
        <v>#REF!</v>
      </c>
      <c r="C34" s="357" t="e">
        <f>'sheet 1'!#REF!</f>
        <v>#REF!</v>
      </c>
      <c r="D34" s="291" t="e">
        <f>'sheet 1'!#REF!</f>
        <v>#REF!</v>
      </c>
      <c r="E34" s="291" t="e">
        <f>'sheet 1'!#REF!</f>
        <v>#REF!</v>
      </c>
      <c r="F34" s="292" t="e">
        <f>'sheet 1'!#REF!</f>
        <v>#REF!</v>
      </c>
      <c r="G34" s="292" t="e">
        <f>'sheet 1'!#REF!</f>
        <v>#REF!</v>
      </c>
      <c r="H34" s="358" t="e">
        <f>'sheet 1'!#REF!</f>
        <v>#REF!</v>
      </c>
      <c r="I34" s="295" t="e">
        <f>'sheet 1'!#REF!</f>
        <v>#REF!</v>
      </c>
      <c r="J34" s="309" t="e">
        <f>'sheet 1'!#REF!</f>
        <v>#REF!</v>
      </c>
    </row>
    <row r="35" spans="1:10" hidden="1">
      <c r="A35" s="492" t="e">
        <f>'sheet 1'!#REF!</f>
        <v>#REF!</v>
      </c>
      <c r="B35" s="368" t="e">
        <f>'sheet 1'!#REF!</f>
        <v>#REF!</v>
      </c>
      <c r="C35" s="359" t="e">
        <f>'sheet 1'!#REF!</f>
        <v>#REF!</v>
      </c>
      <c r="D35" s="291" t="e">
        <f>'sheet 1'!#REF!</f>
        <v>#REF!</v>
      </c>
      <c r="E35" s="291" t="e">
        <f>'sheet 1'!#REF!</f>
        <v>#REF!</v>
      </c>
      <c r="F35" s="292" t="e">
        <f>'sheet 1'!#REF!</f>
        <v>#REF!</v>
      </c>
      <c r="G35" s="287" t="e">
        <f>'sheet 1'!#REF!</f>
        <v>#REF!</v>
      </c>
      <c r="H35" s="360" t="e">
        <f>'sheet 1'!#REF!</f>
        <v>#REF!</v>
      </c>
      <c r="I35" s="309" t="e">
        <f>'sheet 1'!#REF!</f>
        <v>#REF!</v>
      </c>
      <c r="J35" s="309" t="e">
        <f>'sheet 1'!#REF!</f>
        <v>#REF!</v>
      </c>
    </row>
    <row r="36" spans="1:10">
      <c r="A36" s="513" t="e">
        <f>'sheet 1'!#REF!</f>
        <v>#REF!</v>
      </c>
      <c r="B36" s="748" t="e">
        <f>'sheet 1'!#REF!</f>
        <v>#REF!</v>
      </c>
      <c r="C36" s="534" t="e">
        <f>'sheet 1'!#REF!</f>
        <v>#REF!</v>
      </c>
      <c r="D36" s="535" t="e">
        <f>'sheet 1'!#REF!</f>
        <v>#REF!</v>
      </c>
      <c r="E36" s="361" t="e">
        <f>'sheet 1'!#REF!</f>
        <v>#REF!</v>
      </c>
      <c r="F36" s="565" t="e">
        <f>'sheet 1'!#REF!</f>
        <v>#REF!</v>
      </c>
      <c r="G36" s="535" t="e">
        <f>'sheet 1'!#REF!</f>
        <v>#REF!</v>
      </c>
      <c r="H36" s="538" t="e">
        <f>'sheet 1'!#REF!</f>
        <v>#REF!</v>
      </c>
      <c r="I36" s="837"/>
      <c r="J36" s="818"/>
    </row>
    <row r="37" spans="1:10">
      <c r="A37" s="513" t="e">
        <f>'sheet 1'!#REF!</f>
        <v>#REF!</v>
      </c>
      <c r="B37" s="749" t="e">
        <f>'sheet 1'!#REF!</f>
        <v>#REF!</v>
      </c>
      <c r="C37" s="536" t="e">
        <f>'sheet 1'!#REF!</f>
        <v>#REF!</v>
      </c>
      <c r="D37" s="537" t="e">
        <f>'sheet 1'!#REF!</f>
        <v>#REF!</v>
      </c>
      <c r="E37" s="364" t="e">
        <f>'sheet 1'!#REF!</f>
        <v>#REF!</v>
      </c>
      <c r="F37" s="511" t="e">
        <f>'sheet 1'!#REF!</f>
        <v>#REF!</v>
      </c>
      <c r="G37" s="532" t="e">
        <f>'sheet 1'!#REF!</f>
        <v>#REF!</v>
      </c>
      <c r="H37" s="539" t="e">
        <f>'sheet 1'!#REF!</f>
        <v>#REF!</v>
      </c>
      <c r="I37" s="838" t="e">
        <f>'sheet 1'!#REF!</f>
        <v>#REF!</v>
      </c>
      <c r="J37" s="821" t="e">
        <f>'sheet 1'!#REF!</f>
        <v>#REF!</v>
      </c>
    </row>
    <row r="38" spans="1:10" hidden="1">
      <c r="A38" s="259" t="e">
        <f>'sheet 1'!#REF!</f>
        <v>#REF!</v>
      </c>
      <c r="B38" s="368" t="e">
        <f>'sheet 1'!#REF!</f>
        <v>#REF!</v>
      </c>
      <c r="C38" s="369" t="e">
        <f>'sheet 1'!#REF!</f>
        <v>#REF!</v>
      </c>
      <c r="D38" s="291" t="e">
        <f>'sheet 1'!#REF!</f>
        <v>#REF!</v>
      </c>
      <c r="E38" s="291" t="e">
        <f>'sheet 1'!#REF!</f>
        <v>#REF!</v>
      </c>
      <c r="F38" s="287" t="e">
        <f>'sheet 1'!#REF!</f>
        <v>#REF!</v>
      </c>
      <c r="G38" s="370" t="e">
        <f>'sheet 1'!#REF!</f>
        <v>#REF!</v>
      </c>
      <c r="H38" s="333" t="e">
        <f>'sheet 1'!#REF!</f>
        <v>#REF!</v>
      </c>
      <c r="I38" s="361" t="e">
        <f>'sheet 1'!#REF!</f>
        <v>#REF!</v>
      </c>
      <c r="J38" s="361" t="e">
        <f>'sheet 1'!#REF!</f>
        <v>#REF!</v>
      </c>
    </row>
    <row r="39" spans="1:10" hidden="1">
      <c r="A39" s="259" t="e">
        <f>'sheet 1'!#REF!</f>
        <v>#REF!</v>
      </c>
      <c r="B39" s="368" t="e">
        <f>'sheet 1'!#REF!</f>
        <v>#REF!</v>
      </c>
      <c r="C39" s="369" t="e">
        <f>'sheet 1'!#REF!</f>
        <v>#REF!</v>
      </c>
      <c r="D39" s="291" t="e">
        <f>'sheet 1'!#REF!</f>
        <v>#REF!</v>
      </c>
      <c r="E39" s="291" t="e">
        <f>'sheet 1'!#REF!</f>
        <v>#REF!</v>
      </c>
      <c r="F39" s="292" t="e">
        <f>'sheet 1'!#REF!</f>
        <v>#REF!</v>
      </c>
      <c r="G39" s="287" t="e">
        <f>'sheet 1'!#REF!</f>
        <v>#REF!</v>
      </c>
      <c r="H39" s="333" t="e">
        <f>'sheet 1'!#REF!</f>
        <v>#REF!</v>
      </c>
      <c r="I39" s="371" t="e">
        <f>'sheet 1'!#REF!</f>
        <v>#REF!</v>
      </c>
      <c r="J39" s="371" t="e">
        <f>'sheet 1'!#REF!</f>
        <v>#REF!</v>
      </c>
    </row>
    <row r="40" spans="1:10">
      <c r="A40" s="513" t="e">
        <f>'sheet 1'!#REF!</f>
        <v>#REF!</v>
      </c>
      <c r="B40" s="745" t="e">
        <f>'sheet 1'!#REF!</f>
        <v>#REF!</v>
      </c>
      <c r="C40" s="540" t="e">
        <f>'sheet 1'!#REF!</f>
        <v>#REF!</v>
      </c>
      <c r="D40" s="510" t="e">
        <f>'sheet 1'!#REF!</f>
        <v>#REF!</v>
      </c>
      <c r="E40" s="287" t="e">
        <f>'sheet 1'!#REF!</f>
        <v>#REF!</v>
      </c>
      <c r="F40" s="565" t="e">
        <f>'sheet 1'!#REF!</f>
        <v>#REF!</v>
      </c>
      <c r="G40" s="510" t="e">
        <f>'sheet 1'!#REF!</f>
        <v>#REF!</v>
      </c>
      <c r="H40" s="541" t="e">
        <f>'sheet 1'!#REF!</f>
        <v>#REF!</v>
      </c>
      <c r="I40" s="839"/>
      <c r="J40" s="820"/>
    </row>
    <row r="41" spans="1:10">
      <c r="A41" s="513" t="e">
        <f>'sheet 1'!#REF!</f>
        <v>#REF!</v>
      </c>
      <c r="B41" s="744" t="e">
        <f>'sheet 1'!#REF!</f>
        <v>#REF!</v>
      </c>
      <c r="C41" s="532" t="e">
        <f>'sheet 1'!#REF!</f>
        <v>#REF!</v>
      </c>
      <c r="D41" s="532" t="e">
        <f>'sheet 1'!#REF!</f>
        <v>#REF!</v>
      </c>
      <c r="E41" s="356" t="e">
        <f>'sheet 1'!#REF!</f>
        <v>#REF!</v>
      </c>
      <c r="F41" s="511" t="e">
        <f>'sheet 1'!#REF!</f>
        <v>#REF!</v>
      </c>
      <c r="G41" s="532" t="e">
        <f>'sheet 1'!#REF!</f>
        <v>#REF!</v>
      </c>
      <c r="H41" s="539" t="e">
        <f>'sheet 1'!#REF!</f>
        <v>#REF!</v>
      </c>
      <c r="I41" s="840" t="e">
        <f>'sheet 1'!#REF!</f>
        <v>#REF!</v>
      </c>
      <c r="J41" s="821" t="e">
        <f>'sheet 1'!#REF!</f>
        <v>#REF!</v>
      </c>
    </row>
    <row r="42" spans="1:10" hidden="1">
      <c r="A42" s="259" t="e">
        <f>'sheet 1'!#REF!</f>
        <v>#REF!</v>
      </c>
      <c r="B42" s="424" t="e">
        <f>'sheet 1'!#REF!</f>
        <v>#REF!</v>
      </c>
      <c r="C42" s="284" t="e">
        <f>'sheet 1'!#REF!</f>
        <v>#REF!</v>
      </c>
      <c r="D42" s="291" t="e">
        <f>'sheet 1'!#REF!</f>
        <v>#REF!</v>
      </c>
      <c r="E42" s="291" t="e">
        <f>'sheet 1'!#REF!</f>
        <v>#REF!</v>
      </c>
      <c r="F42" s="373" t="e">
        <f>'sheet 1'!#REF!</f>
        <v>#REF!</v>
      </c>
      <c r="G42" s="287" t="e">
        <f>'sheet 1'!#REF!</f>
        <v>#REF!</v>
      </c>
      <c r="H42" s="374" t="e">
        <f>'sheet 1'!#REF!</f>
        <v>#REF!</v>
      </c>
      <c r="I42" s="371" t="e">
        <f>'sheet 1'!#REF!</f>
        <v>#REF!</v>
      </c>
      <c r="J42" s="371" t="e">
        <f>'sheet 1'!#REF!</f>
        <v>#REF!</v>
      </c>
    </row>
    <row r="43" spans="1:10" hidden="1">
      <c r="A43" s="259" t="e">
        <f>'sheet 1'!#REF!</f>
        <v>#REF!</v>
      </c>
      <c r="B43" s="424" t="e">
        <f>'sheet 1'!#REF!</f>
        <v>#REF!</v>
      </c>
      <c r="C43" s="375" t="e">
        <f>'sheet 1'!#REF!</f>
        <v>#REF!</v>
      </c>
      <c r="D43" s="291" t="e">
        <f>'sheet 1'!#REF!</f>
        <v>#REF!</v>
      </c>
      <c r="E43" s="291" t="e">
        <f>'sheet 1'!#REF!</f>
        <v>#REF!</v>
      </c>
      <c r="F43" s="287" t="e">
        <f>'sheet 1'!#REF!</f>
        <v>#REF!</v>
      </c>
      <c r="G43" s="287" t="e">
        <f>'sheet 1'!#REF!</f>
        <v>#REF!</v>
      </c>
      <c r="H43" s="333" t="e">
        <f>'sheet 1'!#REF!</f>
        <v>#REF!</v>
      </c>
      <c r="I43" s="371" t="e">
        <f>'sheet 1'!#REF!</f>
        <v>#REF!</v>
      </c>
      <c r="J43" s="371" t="e">
        <f>'sheet 1'!#REF!</f>
        <v>#REF!</v>
      </c>
    </row>
    <row r="44" spans="1:10" ht="15" thickBot="1">
      <c r="A44" s="513">
        <f>'sheet 1'!A16</f>
        <v>0</v>
      </c>
      <c r="B44" s="747">
        <f>'sheet 1'!B16</f>
        <v>0</v>
      </c>
      <c r="C44" s="543">
        <f>'sheet 1'!C16</f>
        <v>0</v>
      </c>
      <c r="D44" s="544" t="e">
        <f>'sheet 1'!#REF!</f>
        <v>#REF!</v>
      </c>
      <c r="E44" s="378" t="e">
        <f>'sheet 1'!#REF!</f>
        <v>#REF!</v>
      </c>
      <c r="F44" s="570">
        <f>'sheet 1'!H16</f>
        <v>0</v>
      </c>
      <c r="G44" s="547">
        <f>'sheet 1'!I16</f>
        <v>0</v>
      </c>
      <c r="H44" s="548">
        <f>'sheet 1'!J16</f>
        <v>0</v>
      </c>
      <c r="I44" s="841"/>
      <c r="J44" s="822"/>
    </row>
    <row r="45" spans="1:10" ht="15" thickBot="1">
      <c r="A45" s="513">
        <f>'sheet 1'!A17</f>
        <v>0</v>
      </c>
      <c r="B45" s="743">
        <f>'sheet 1'!B17</f>
        <v>2</v>
      </c>
      <c r="C45" s="530" t="str">
        <f>'sheet 1'!C17</f>
        <v>DEMOLITION WORKS</v>
      </c>
      <c r="D45" s="531" t="e">
        <f>'sheet 1'!#REF!</f>
        <v>#REF!</v>
      </c>
      <c r="E45" s="353" t="e">
        <f>'sheet 1'!#REF!</f>
        <v>#REF!</v>
      </c>
      <c r="F45" s="569">
        <f>'sheet 1'!H17</f>
        <v>0</v>
      </c>
      <c r="G45" s="531">
        <f>'sheet 1'!I17</f>
        <v>0</v>
      </c>
      <c r="H45" s="531">
        <f>'sheet 1'!J17</f>
        <v>0</v>
      </c>
      <c r="I45" s="879"/>
      <c r="J45" s="827" t="e">
        <f>SUM(J46)</f>
        <v>#REF!</v>
      </c>
    </row>
    <row r="46" spans="1:10">
      <c r="A46" s="513" t="e">
        <f>'sheet 1'!#REF!</f>
        <v>#REF!</v>
      </c>
      <c r="B46" s="750" t="e">
        <f>'sheet 1'!#REF!</f>
        <v>#REF!</v>
      </c>
      <c r="C46" s="545" t="e">
        <f>'sheet 1'!#REF!</f>
        <v>#REF!</v>
      </c>
      <c r="D46" s="546" t="e">
        <f>'sheet 1'!#REF!</f>
        <v>#REF!</v>
      </c>
      <c r="E46" s="384" t="e">
        <f>'sheet 1'!#REF!</f>
        <v>#REF!</v>
      </c>
      <c r="F46" s="571" t="e">
        <f>'sheet 1'!#REF!</f>
        <v>#REF!</v>
      </c>
      <c r="G46" s="549" t="e">
        <f>'sheet 1'!#REF!</f>
        <v>#REF!</v>
      </c>
      <c r="H46" s="550" t="e">
        <f>'sheet 1'!#REF!</f>
        <v>#REF!</v>
      </c>
      <c r="I46" s="842" t="e">
        <f>'sheet 1'!#REF!</f>
        <v>#REF!</v>
      </c>
      <c r="J46" s="823" t="e">
        <f>'sheet 1'!#REF!</f>
        <v>#REF!</v>
      </c>
    </row>
    <row r="47" spans="1:10" hidden="1">
      <c r="A47" s="259" t="e">
        <f>'sheet 1'!#REF!</f>
        <v>#REF!</v>
      </c>
      <c r="B47" s="386" t="e">
        <f>'sheet 1'!#REF!</f>
        <v>#REF!</v>
      </c>
      <c r="C47" s="341" t="e">
        <f>'sheet 1'!#REF!</f>
        <v>#REF!</v>
      </c>
      <c r="D47" s="291" t="e">
        <f>'sheet 1'!#REF!</f>
        <v>#REF!</v>
      </c>
      <c r="E47" s="387" t="e">
        <f>'sheet 1'!#REF!</f>
        <v>#REF!</v>
      </c>
      <c r="F47" s="388" t="e">
        <f>'sheet 1'!#REF!</f>
        <v>#REF!</v>
      </c>
      <c r="G47" s="389" t="e">
        <f>'sheet 1'!#REF!</f>
        <v>#REF!</v>
      </c>
      <c r="H47" s="345" t="e">
        <f>'sheet 1'!#REF!</f>
        <v>#REF!</v>
      </c>
      <c r="I47" s="346" t="e">
        <f>'sheet 1'!#REF!</f>
        <v>#REF!</v>
      </c>
      <c r="J47" s="346" t="e">
        <f>'sheet 1'!#REF!</f>
        <v>#REF!</v>
      </c>
    </row>
    <row r="48" spans="1:10" hidden="1">
      <c r="A48" s="259" t="e">
        <f>'sheet 1'!#REF!</f>
        <v>#REF!</v>
      </c>
      <c r="B48" s="386" t="e">
        <f>'sheet 1'!#REF!</f>
        <v>#REF!</v>
      </c>
      <c r="C48" s="341" t="e">
        <f>'sheet 1'!#REF!</f>
        <v>#REF!</v>
      </c>
      <c r="D48" s="291" t="e">
        <f>'sheet 1'!#REF!</f>
        <v>#REF!</v>
      </c>
      <c r="E48" s="387" t="e">
        <f>'sheet 1'!#REF!</f>
        <v>#REF!</v>
      </c>
      <c r="F48" s="388" t="e">
        <f>'sheet 1'!#REF!</f>
        <v>#REF!</v>
      </c>
      <c r="G48" s="389" t="e">
        <f>'sheet 1'!#REF!</f>
        <v>#REF!</v>
      </c>
      <c r="H48" s="345" t="e">
        <f>'sheet 1'!#REF!</f>
        <v>#REF!</v>
      </c>
      <c r="I48" s="346" t="e">
        <f>'sheet 1'!#REF!</f>
        <v>#REF!</v>
      </c>
      <c r="J48" s="346" t="e">
        <f>'sheet 1'!#REF!</f>
        <v>#REF!</v>
      </c>
    </row>
    <row r="49" spans="1:10" hidden="1">
      <c r="A49" s="259" t="e">
        <f>'sheet 1'!#REF!</f>
        <v>#REF!</v>
      </c>
      <c r="B49" s="386" t="e">
        <f>'sheet 1'!#REF!</f>
        <v>#REF!</v>
      </c>
      <c r="C49" s="284" t="e">
        <f>'sheet 1'!#REF!</f>
        <v>#REF!</v>
      </c>
      <c r="D49" s="291" t="e">
        <f>'sheet 1'!#REF!</f>
        <v>#REF!</v>
      </c>
      <c r="E49" s="390" t="e">
        <f>'sheet 1'!#REF!</f>
        <v>#REF!</v>
      </c>
      <c r="F49" s="255" t="e">
        <f>'sheet 1'!#REF!</f>
        <v>#REF!</v>
      </c>
      <c r="G49" s="287" t="e">
        <f>'sheet 1'!#REF!</f>
        <v>#REF!</v>
      </c>
      <c r="H49" s="333" t="e">
        <f>'sheet 1'!#REF!</f>
        <v>#REF!</v>
      </c>
      <c r="I49" s="371" t="e">
        <f>'sheet 1'!#REF!</f>
        <v>#REF!</v>
      </c>
      <c r="J49" s="371" t="e">
        <f>'sheet 1'!#REF!</f>
        <v>#REF!</v>
      </c>
    </row>
    <row r="50" spans="1:10" hidden="1">
      <c r="A50" s="259">
        <f>'sheet 1'!A18</f>
        <v>0</v>
      </c>
      <c r="B50" s="386">
        <f>'sheet 1'!B18</f>
        <v>2.0099999999999998</v>
      </c>
      <c r="C50" s="284" t="str">
        <f>'sheet 1'!C18</f>
        <v>DEMOLITION WORKS BUILDING</v>
      </c>
      <c r="D50" s="291" t="e">
        <f>'sheet 1'!#REF!</f>
        <v>#REF!</v>
      </c>
      <c r="E50" s="390" t="e">
        <f>'sheet 1'!#REF!</f>
        <v>#REF!</v>
      </c>
      <c r="F50" s="391">
        <f>'sheet 1'!H18</f>
        <v>0</v>
      </c>
      <c r="G50" s="287">
        <f>'sheet 1'!I18</f>
        <v>1</v>
      </c>
      <c r="H50" s="333" t="str">
        <f>'sheet 1'!J18</f>
        <v>LUMPSUM</v>
      </c>
      <c r="I50" s="371">
        <f>'sheet 1'!K18</f>
        <v>0</v>
      </c>
      <c r="J50" s="371">
        <f>'sheet 1'!L18</f>
        <v>0</v>
      </c>
    </row>
    <row r="51" spans="1:10" hidden="1">
      <c r="A51" s="259" t="e">
        <f>'sheet 1'!#REF!</f>
        <v>#REF!</v>
      </c>
      <c r="B51" s="386" t="e">
        <f>'sheet 1'!#REF!</f>
        <v>#REF!</v>
      </c>
      <c r="C51" s="284" t="e">
        <f>'sheet 1'!#REF!</f>
        <v>#REF!</v>
      </c>
      <c r="D51" s="291" t="e">
        <f>'sheet 1'!#REF!</f>
        <v>#REF!</v>
      </c>
      <c r="E51" s="390" t="e">
        <f>'sheet 1'!#REF!</f>
        <v>#REF!</v>
      </c>
      <c r="F51" s="304" t="e">
        <f>'sheet 1'!#REF!</f>
        <v>#REF!</v>
      </c>
      <c r="G51" s="287" t="e">
        <f>'sheet 1'!#REF!</f>
        <v>#REF!</v>
      </c>
      <c r="H51" s="333" t="e">
        <f>'sheet 1'!#REF!</f>
        <v>#REF!</v>
      </c>
      <c r="I51" s="371" t="e">
        <f>'sheet 1'!#REF!</f>
        <v>#REF!</v>
      </c>
      <c r="J51" s="371" t="e">
        <f>'sheet 1'!#REF!</f>
        <v>#REF!</v>
      </c>
    </row>
    <row r="52" spans="1:10" hidden="1">
      <c r="A52" s="259" t="e">
        <f>'sheet 1'!#REF!</f>
        <v>#REF!</v>
      </c>
      <c r="B52" s="386" t="e">
        <f>'sheet 1'!#REF!</f>
        <v>#REF!</v>
      </c>
      <c r="C52" s="284" t="e">
        <f>'sheet 1'!#REF!</f>
        <v>#REF!</v>
      </c>
      <c r="D52" s="291" t="e">
        <f>'sheet 1'!#REF!</f>
        <v>#REF!</v>
      </c>
      <c r="E52" s="390" t="e">
        <f>'sheet 1'!#REF!</f>
        <v>#REF!</v>
      </c>
      <c r="F52" s="304" t="e">
        <f>'sheet 1'!#REF!</f>
        <v>#REF!</v>
      </c>
      <c r="G52" s="287" t="e">
        <f>'sheet 1'!#REF!</f>
        <v>#REF!</v>
      </c>
      <c r="H52" s="333" t="e">
        <f>'sheet 1'!#REF!</f>
        <v>#REF!</v>
      </c>
      <c r="I52" s="371" t="e">
        <f>'sheet 1'!#REF!</f>
        <v>#REF!</v>
      </c>
      <c r="J52" s="371" t="e">
        <f>'sheet 1'!#REF!</f>
        <v>#REF!</v>
      </c>
    </row>
    <row r="53" spans="1:10" hidden="1">
      <c r="A53" s="259" t="e">
        <f>'sheet 1'!#REF!</f>
        <v>#REF!</v>
      </c>
      <c r="B53" s="386" t="e">
        <f>'sheet 1'!#REF!</f>
        <v>#REF!</v>
      </c>
      <c r="C53" s="284" t="e">
        <f>'sheet 1'!#REF!</f>
        <v>#REF!</v>
      </c>
      <c r="D53" s="285" t="e">
        <f>'sheet 1'!#REF!</f>
        <v>#REF!</v>
      </c>
      <c r="E53" s="285" t="e">
        <f>'sheet 1'!#REF!</f>
        <v>#REF!</v>
      </c>
      <c r="F53" s="287" t="e">
        <f>'sheet 1'!#REF!</f>
        <v>#REF!</v>
      </c>
      <c r="G53" s="287" t="e">
        <f>'sheet 1'!#REF!</f>
        <v>#REF!</v>
      </c>
      <c r="H53" s="333" t="e">
        <f>'sheet 1'!#REF!</f>
        <v>#REF!</v>
      </c>
      <c r="I53" s="371" t="e">
        <f>'sheet 1'!#REF!</f>
        <v>#REF!</v>
      </c>
      <c r="J53" s="371" t="e">
        <f>'sheet 1'!#REF!</f>
        <v>#REF!</v>
      </c>
    </row>
    <row r="54" spans="1:10" hidden="1">
      <c r="A54" s="259" t="e">
        <f>'sheet 1'!#REF!</f>
        <v>#REF!</v>
      </c>
      <c r="B54" s="386" t="e">
        <f>'sheet 1'!#REF!</f>
        <v>#REF!</v>
      </c>
      <c r="C54" s="341" t="e">
        <f>'sheet 1'!#REF!</f>
        <v>#REF!</v>
      </c>
      <c r="D54" s="285" t="e">
        <f>'sheet 1'!#REF!</f>
        <v>#REF!</v>
      </c>
      <c r="E54" s="342" t="e">
        <f>'sheet 1'!#REF!</f>
        <v>#REF!</v>
      </c>
      <c r="F54" s="389" t="e">
        <f>'sheet 1'!#REF!</f>
        <v>#REF!</v>
      </c>
      <c r="G54" s="389" t="e">
        <f>'sheet 1'!#REF!</f>
        <v>#REF!</v>
      </c>
      <c r="H54" s="345" t="e">
        <f>'sheet 1'!#REF!</f>
        <v>#REF!</v>
      </c>
      <c r="I54" s="392" t="e">
        <f>'sheet 1'!#REF!</f>
        <v>#REF!</v>
      </c>
      <c r="J54" s="392" t="e">
        <f>'sheet 1'!#REF!</f>
        <v>#REF!</v>
      </c>
    </row>
    <row r="55" spans="1:10" hidden="1">
      <c r="A55" s="259" t="e">
        <f>'sheet 1'!#REF!</f>
        <v>#REF!</v>
      </c>
      <c r="B55" s="386" t="e">
        <f>'sheet 1'!#REF!</f>
        <v>#REF!</v>
      </c>
      <c r="C55" s="341" t="e">
        <f>'sheet 1'!#REF!</f>
        <v>#REF!</v>
      </c>
      <c r="D55" s="285" t="e">
        <f>'sheet 1'!#REF!</f>
        <v>#REF!</v>
      </c>
      <c r="E55" s="343" t="e">
        <f>'sheet 1'!#REF!</f>
        <v>#REF!</v>
      </c>
      <c r="F55" s="389" t="e">
        <f>'sheet 1'!#REF!</f>
        <v>#REF!</v>
      </c>
      <c r="G55" s="389" t="e">
        <f>'sheet 1'!#REF!</f>
        <v>#REF!</v>
      </c>
      <c r="H55" s="345" t="e">
        <f>'sheet 1'!#REF!</f>
        <v>#REF!</v>
      </c>
      <c r="I55" s="392" t="e">
        <f>'sheet 1'!#REF!</f>
        <v>#REF!</v>
      </c>
      <c r="J55" s="392" t="e">
        <f>'sheet 1'!#REF!</f>
        <v>#REF!</v>
      </c>
    </row>
    <row r="56" spans="1:10" ht="15" thickBot="1">
      <c r="A56" s="513">
        <f>'sheet 1'!A21</f>
        <v>0</v>
      </c>
      <c r="B56" s="751">
        <f>'sheet 1'!B21</f>
        <v>0</v>
      </c>
      <c r="C56" s="551">
        <f>'sheet 1'!C21</f>
        <v>0</v>
      </c>
      <c r="D56" s="512" t="e">
        <f>'sheet 1'!#REF!</f>
        <v>#REF!</v>
      </c>
      <c r="E56" s="348" t="e">
        <f>'sheet 1'!#REF!</f>
        <v>#REF!</v>
      </c>
      <c r="F56" s="552">
        <f>'sheet 1'!H21</f>
        <v>0</v>
      </c>
      <c r="G56" s="552">
        <f>'sheet 1'!I21</f>
        <v>0</v>
      </c>
      <c r="H56" s="533">
        <f>'sheet 1'!J21</f>
        <v>0</v>
      </c>
      <c r="I56" s="843"/>
      <c r="J56" s="828"/>
    </row>
    <row r="57" spans="1:10" ht="15" thickBot="1">
      <c r="A57" s="515">
        <f>'sheet 1'!A31</f>
        <v>0</v>
      </c>
      <c r="B57" s="743">
        <f>'sheet 1'!B31</f>
        <v>4</v>
      </c>
      <c r="C57" s="530" t="str">
        <f>'sheet 1'!C31</f>
        <v>STUCCO WORKS</v>
      </c>
      <c r="D57" s="531" t="e">
        <f>'sheet 1'!#REF!</f>
        <v>#REF!</v>
      </c>
      <c r="E57" s="353" t="e">
        <f>'sheet 1'!#REF!</f>
        <v>#REF!</v>
      </c>
      <c r="F57" s="569">
        <f>'sheet 1'!H31</f>
        <v>0</v>
      </c>
      <c r="G57" s="531">
        <f>'sheet 1'!I31</f>
        <v>0</v>
      </c>
      <c r="H57" s="531">
        <f>'sheet 1'!J31</f>
        <v>0</v>
      </c>
      <c r="I57" s="879"/>
      <c r="J57" s="827">
        <f>SUM(J58)</f>
        <v>0</v>
      </c>
    </row>
    <row r="58" spans="1:10">
      <c r="A58" s="513">
        <f>'sheet 1'!A49</f>
        <v>0</v>
      </c>
      <c r="B58" s="750">
        <f>'sheet 1'!B49</f>
        <v>7.01</v>
      </c>
      <c r="C58" s="523" t="str">
        <f>'sheet 1'!C49</f>
        <v xml:space="preserve">MASONRY 4" WALLS </v>
      </c>
      <c r="D58" s="508" t="e">
        <f>'sheet 1'!#REF!</f>
        <v>#REF!</v>
      </c>
      <c r="E58" s="397" t="e">
        <f>'sheet 1'!#REF!</f>
        <v>#REF!</v>
      </c>
      <c r="F58" s="508">
        <f>'sheet 1'!H49</f>
        <v>0</v>
      </c>
      <c r="G58" s="549">
        <f>'sheet 1'!I49</f>
        <v>25</v>
      </c>
      <c r="H58" s="553" t="str">
        <f>'sheet 1'!J49</f>
        <v>M²</v>
      </c>
      <c r="I58" s="842">
        <f>'sheet 1'!K49</f>
        <v>0</v>
      </c>
      <c r="J58" s="823">
        <f>'sheet 1'!L49</f>
        <v>0</v>
      </c>
    </row>
    <row r="59" spans="1:10" hidden="1">
      <c r="A59" s="259">
        <f>'sheet 1'!A34</f>
        <v>0</v>
      </c>
      <c r="B59" s="386">
        <f>'sheet 1'!B34</f>
        <v>4.03</v>
      </c>
      <c r="C59" s="341" t="str">
        <f>'sheet 1'!C34</f>
        <v>NITROPROOF TREATMENT BEAMS</v>
      </c>
      <c r="D59" s="389" t="e">
        <f>'sheet 1'!#REF!</f>
        <v>#REF!</v>
      </c>
      <c r="E59" s="389" t="e">
        <f>'sheet 1'!#REF!</f>
        <v>#REF!</v>
      </c>
      <c r="F59" s="389">
        <f>'sheet 1'!H34</f>
        <v>0</v>
      </c>
      <c r="G59" s="389">
        <f>'sheet 1'!I34</f>
        <v>1</v>
      </c>
      <c r="H59" s="345" t="str">
        <f>'sheet 1'!J34</f>
        <v>LUMPSUM</v>
      </c>
      <c r="I59" s="346">
        <f>'sheet 1'!K34</f>
        <v>0</v>
      </c>
      <c r="J59" s="346">
        <f>'sheet 1'!L34</f>
        <v>0</v>
      </c>
    </row>
    <row r="60" spans="1:10" ht="15" hidden="1" thickBot="1">
      <c r="A60" s="259" t="e">
        <f>'sheet 1'!#REF!</f>
        <v>#REF!</v>
      </c>
      <c r="B60" s="386" t="e">
        <f>'sheet 1'!#REF!</f>
        <v>#REF!</v>
      </c>
      <c r="C60" s="341" t="e">
        <f>'sheet 1'!#REF!</f>
        <v>#REF!</v>
      </c>
      <c r="D60" s="389" t="e">
        <f>'sheet 1'!#REF!</f>
        <v>#REF!</v>
      </c>
      <c r="E60" s="399" t="e">
        <f>'sheet 1'!#REF!</f>
        <v>#REF!</v>
      </c>
      <c r="F60" s="389" t="e">
        <f>'sheet 1'!#REF!</f>
        <v>#REF!</v>
      </c>
      <c r="G60" s="389" t="e">
        <f>'sheet 1'!#REF!</f>
        <v>#REF!</v>
      </c>
      <c r="H60" s="333" t="e">
        <f>'sheet 1'!#REF!</f>
        <v>#REF!</v>
      </c>
      <c r="I60" s="346" t="e">
        <f>'sheet 1'!#REF!</f>
        <v>#REF!</v>
      </c>
      <c r="J60" s="346" t="e">
        <f>'sheet 1'!#REF!</f>
        <v>#REF!</v>
      </c>
    </row>
    <row r="61" spans="1:10" ht="15" hidden="1" thickBot="1">
      <c r="A61" s="259" t="e">
        <f>'sheet 1'!#REF!</f>
        <v>#REF!</v>
      </c>
      <c r="B61" s="386" t="e">
        <f>'sheet 1'!#REF!</f>
        <v>#REF!</v>
      </c>
      <c r="C61" s="341" t="e">
        <f>'sheet 1'!#REF!</f>
        <v>#REF!</v>
      </c>
      <c r="D61" s="389" t="e">
        <f>'sheet 1'!#REF!</f>
        <v>#REF!</v>
      </c>
      <c r="E61" s="399" t="e">
        <f>'sheet 1'!#REF!</f>
        <v>#REF!</v>
      </c>
      <c r="F61" s="389" t="e">
        <f>'sheet 1'!#REF!</f>
        <v>#REF!</v>
      </c>
      <c r="G61" s="389" t="e">
        <f>'sheet 1'!#REF!</f>
        <v>#REF!</v>
      </c>
      <c r="H61" s="333" t="e">
        <f>'sheet 1'!#REF!</f>
        <v>#REF!</v>
      </c>
      <c r="I61" s="346" t="e">
        <f>'sheet 1'!#REF!</f>
        <v>#REF!</v>
      </c>
      <c r="J61" s="346" t="e">
        <f>'sheet 1'!#REF!</f>
        <v>#REF!</v>
      </c>
    </row>
    <row r="62" spans="1:10" ht="15" hidden="1" thickBot="1">
      <c r="A62" s="259" t="e">
        <f>'sheet 1'!#REF!</f>
        <v>#REF!</v>
      </c>
      <c r="B62" s="386" t="e">
        <f>'sheet 1'!#REF!</f>
        <v>#REF!</v>
      </c>
      <c r="C62" s="341" t="e">
        <f>'sheet 1'!#REF!</f>
        <v>#REF!</v>
      </c>
      <c r="D62" s="389" t="e">
        <f>'sheet 1'!#REF!</f>
        <v>#REF!</v>
      </c>
      <c r="E62" s="399" t="e">
        <f>'sheet 1'!#REF!</f>
        <v>#REF!</v>
      </c>
      <c r="F62" s="389" t="e">
        <f>'sheet 1'!#REF!</f>
        <v>#REF!</v>
      </c>
      <c r="G62" s="389" t="e">
        <f>'sheet 1'!#REF!</f>
        <v>#REF!</v>
      </c>
      <c r="H62" s="333" t="e">
        <f>'sheet 1'!#REF!</f>
        <v>#REF!</v>
      </c>
      <c r="I62" s="346" t="e">
        <f>'sheet 1'!#REF!</f>
        <v>#REF!</v>
      </c>
      <c r="J62" s="346" t="e">
        <f>'sheet 1'!#REF!</f>
        <v>#REF!</v>
      </c>
    </row>
    <row r="63" spans="1:10" ht="15" hidden="1" thickBot="1">
      <c r="A63" s="259" t="e">
        <f>'sheet 1'!#REF!</f>
        <v>#REF!</v>
      </c>
      <c r="B63" s="386" t="e">
        <f>'sheet 1'!#REF!</f>
        <v>#REF!</v>
      </c>
      <c r="C63" s="284" t="e">
        <f>'sheet 1'!#REF!</f>
        <v>#REF!</v>
      </c>
      <c r="D63" s="287" t="e">
        <f>'sheet 1'!#REF!</f>
        <v>#REF!</v>
      </c>
      <c r="E63" s="255" t="e">
        <f>'sheet 1'!#REF!</f>
        <v>#REF!</v>
      </c>
      <c r="F63" s="287" t="e">
        <f>'sheet 1'!#REF!</f>
        <v>#REF!</v>
      </c>
      <c r="G63" s="287" t="e">
        <f>'sheet 1'!#REF!</f>
        <v>#REF!</v>
      </c>
      <c r="H63" s="333" t="e">
        <f>'sheet 1'!#REF!</f>
        <v>#REF!</v>
      </c>
      <c r="I63" s="371" t="e">
        <f>'sheet 1'!#REF!</f>
        <v>#REF!</v>
      </c>
      <c r="J63" s="371" t="e">
        <f>'sheet 1'!#REF!</f>
        <v>#REF!</v>
      </c>
    </row>
    <row r="64" spans="1:10" ht="15" hidden="1" thickBot="1">
      <c r="A64" s="259" t="e">
        <f>'sheet 1'!#REF!</f>
        <v>#REF!</v>
      </c>
      <c r="B64" s="386" t="e">
        <f>'sheet 1'!#REF!</f>
        <v>#REF!</v>
      </c>
      <c r="C64" s="284" t="e">
        <f>'sheet 1'!#REF!</f>
        <v>#REF!</v>
      </c>
      <c r="D64" s="287" t="e">
        <f>'sheet 1'!#REF!</f>
        <v>#REF!</v>
      </c>
      <c r="E64" s="255" t="e">
        <f>'sheet 1'!#REF!</f>
        <v>#REF!</v>
      </c>
      <c r="F64" s="287" t="e">
        <f>'sheet 1'!#REF!</f>
        <v>#REF!</v>
      </c>
      <c r="G64" s="287" t="e">
        <f>'sheet 1'!#REF!</f>
        <v>#REF!</v>
      </c>
      <c r="H64" s="333" t="e">
        <f>'sheet 1'!#REF!</f>
        <v>#REF!</v>
      </c>
      <c r="I64" s="371" t="e">
        <f>'sheet 1'!#REF!</f>
        <v>#REF!</v>
      </c>
      <c r="J64" s="300" t="e">
        <f>'sheet 1'!#REF!</f>
        <v>#REF!</v>
      </c>
    </row>
    <row r="65" spans="1:10" ht="15" hidden="1" thickBot="1">
      <c r="A65" s="259" t="e">
        <f>'sheet 1'!#REF!</f>
        <v>#REF!</v>
      </c>
      <c r="B65" s="386" t="e">
        <f>'sheet 1'!#REF!</f>
        <v>#REF!</v>
      </c>
      <c r="C65" s="284" t="e">
        <f>'sheet 1'!#REF!</f>
        <v>#REF!</v>
      </c>
      <c r="D65" s="287" t="e">
        <f>'sheet 1'!#REF!</f>
        <v>#REF!</v>
      </c>
      <c r="E65" s="287" t="e">
        <f>'sheet 1'!#REF!</f>
        <v>#REF!</v>
      </c>
      <c r="F65" s="287" t="e">
        <f>'sheet 1'!#REF!</f>
        <v>#REF!</v>
      </c>
      <c r="G65" s="287" t="e">
        <f>'sheet 1'!#REF!</f>
        <v>#REF!</v>
      </c>
      <c r="H65" s="333" t="e">
        <f>'sheet 1'!#REF!</f>
        <v>#REF!</v>
      </c>
      <c r="I65" s="371" t="e">
        <f>'sheet 1'!#REF!</f>
        <v>#REF!</v>
      </c>
      <c r="J65" s="300" t="e">
        <f>'sheet 1'!#REF!</f>
        <v>#REF!</v>
      </c>
    </row>
    <row r="66" spans="1:10" hidden="1">
      <c r="A66" s="259" t="e">
        <f>'sheet 1'!#REF!</f>
        <v>#REF!</v>
      </c>
      <c r="B66" s="386" t="e">
        <f>'sheet 1'!#REF!</f>
        <v>#REF!</v>
      </c>
      <c r="C66" s="284" t="e">
        <f>'sheet 1'!#REF!</f>
        <v>#REF!</v>
      </c>
      <c r="D66" s="287" t="e">
        <f>'sheet 1'!#REF!</f>
        <v>#REF!</v>
      </c>
      <c r="E66" s="287" t="e">
        <f>'sheet 1'!#REF!</f>
        <v>#REF!</v>
      </c>
      <c r="F66" s="287" t="e">
        <f>'sheet 1'!#REF!</f>
        <v>#REF!</v>
      </c>
      <c r="G66" s="287" t="e">
        <f>'sheet 1'!#REF!</f>
        <v>#REF!</v>
      </c>
      <c r="H66" s="333" t="e">
        <f>'sheet 1'!#REF!</f>
        <v>#REF!</v>
      </c>
      <c r="I66" s="371" t="e">
        <f>'sheet 1'!#REF!</f>
        <v>#REF!</v>
      </c>
      <c r="J66" s="300" t="e">
        <f>'sheet 1'!#REF!</f>
        <v>#REF!</v>
      </c>
    </row>
    <row r="67" spans="1:10" ht="15" thickBot="1">
      <c r="A67" s="513">
        <f>'sheet 1'!A35</f>
        <v>0</v>
      </c>
      <c r="B67" s="745">
        <f>'sheet 1'!B35</f>
        <v>0</v>
      </c>
      <c r="C67" s="554">
        <f>'sheet 1'!C35</f>
        <v>0</v>
      </c>
      <c r="D67" s="510" t="e">
        <f>'sheet 1'!#REF!</f>
        <v>#REF!</v>
      </c>
      <c r="E67" s="287" t="e">
        <f>'sheet 1'!#REF!</f>
        <v>#REF!</v>
      </c>
      <c r="F67" s="510">
        <f>'sheet 1'!H35</f>
        <v>0</v>
      </c>
      <c r="G67" s="510">
        <f>'sheet 1'!I35</f>
        <v>0</v>
      </c>
      <c r="H67" s="541">
        <f>'sheet 1'!J35</f>
        <v>0</v>
      </c>
      <c r="I67" s="880"/>
      <c r="J67" s="813"/>
    </row>
    <row r="68" spans="1:10" ht="15" thickBot="1">
      <c r="A68" s="513">
        <f>'sheet 1'!A39</f>
        <v>0</v>
      </c>
      <c r="B68" s="743">
        <f>'sheet 1'!B39</f>
        <v>6</v>
      </c>
      <c r="C68" s="530" t="str">
        <f>'sheet 1'!C39</f>
        <v xml:space="preserve">ROOF </v>
      </c>
      <c r="D68" s="531" t="e">
        <f>'sheet 1'!#REF!</f>
        <v>#REF!</v>
      </c>
      <c r="E68" s="353" t="e">
        <f>'sheet 1'!#REF!</f>
        <v>#REF!</v>
      </c>
      <c r="F68" s="569">
        <f>'sheet 1'!H39</f>
        <v>0</v>
      </c>
      <c r="G68" s="531">
        <f>'sheet 1'!I39</f>
        <v>0</v>
      </c>
      <c r="H68" s="531">
        <f>'sheet 1'!J39</f>
        <v>0</v>
      </c>
      <c r="I68" s="881"/>
      <c r="J68" s="827" t="e">
        <f>SUM(J69+J75+J80+J85+J91)</f>
        <v>#REF!</v>
      </c>
    </row>
    <row r="69" spans="1:10">
      <c r="A69" s="513" t="e">
        <f>'sheet 1'!#REF!</f>
        <v>#REF!</v>
      </c>
      <c r="B69" s="752" t="e">
        <f>'sheet 1'!#REF!</f>
        <v>#REF!</v>
      </c>
      <c r="C69" s="523" t="e">
        <f>'sheet 1'!#REF!</f>
        <v>#REF!</v>
      </c>
      <c r="D69" s="508" t="e">
        <f>'sheet 1'!#REF!</f>
        <v>#REF!</v>
      </c>
      <c r="E69" s="279" t="e">
        <f>'sheet 1'!#REF!</f>
        <v>#REF!</v>
      </c>
      <c r="F69" s="508" t="e">
        <f>'sheet 1'!#REF!</f>
        <v>#REF!</v>
      </c>
      <c r="G69" s="508" t="e">
        <f>'sheet 1'!#REF!</f>
        <v>#REF!</v>
      </c>
      <c r="H69" s="508" t="e">
        <f>'sheet 1'!#REF!</f>
        <v>#REF!</v>
      </c>
      <c r="I69" s="844" t="e">
        <f>'sheet 1'!#REF!</f>
        <v>#REF!</v>
      </c>
      <c r="J69" s="821" t="e">
        <f>'sheet 1'!#REF!</f>
        <v>#REF!</v>
      </c>
    </row>
    <row r="70" spans="1:10" hidden="1">
      <c r="A70" s="259" t="e">
        <f>'sheet 1'!#REF!</f>
        <v>#REF!</v>
      </c>
      <c r="B70" s="368" t="e">
        <f>'sheet 1'!#REF!</f>
        <v>#REF!</v>
      </c>
      <c r="C70" s="284" t="e">
        <f>'sheet 1'!#REF!</f>
        <v>#REF!</v>
      </c>
      <c r="D70" s="287" t="e">
        <f>'sheet 1'!#REF!</f>
        <v>#REF!</v>
      </c>
      <c r="E70" s="287" t="e">
        <f>'sheet 1'!#REF!</f>
        <v>#REF!</v>
      </c>
      <c r="F70" s="400" t="e">
        <f>'sheet 1'!#REF!</f>
        <v>#REF!</v>
      </c>
      <c r="G70" s="400" t="e">
        <f>'sheet 1'!#REF!</f>
        <v>#REF!</v>
      </c>
      <c r="H70" s="400" t="e">
        <f>'sheet 1'!#REF!</f>
        <v>#REF!</v>
      </c>
      <c r="I70" s="371" t="e">
        <f>'sheet 1'!#REF!</f>
        <v>#REF!</v>
      </c>
      <c r="J70" s="300" t="e">
        <f>'sheet 1'!#REF!</f>
        <v>#REF!</v>
      </c>
    </row>
    <row r="71" spans="1:10" hidden="1">
      <c r="A71" s="259" t="e">
        <f>'sheet 1'!#REF!</f>
        <v>#REF!</v>
      </c>
      <c r="B71" s="368" t="e">
        <f>'sheet 1'!#REF!</f>
        <v>#REF!</v>
      </c>
      <c r="C71" s="284" t="e">
        <f>'sheet 1'!#REF!</f>
        <v>#REF!</v>
      </c>
      <c r="D71" s="287" t="e">
        <f>'sheet 1'!#REF!</f>
        <v>#REF!</v>
      </c>
      <c r="E71" s="287" t="e">
        <f>'sheet 1'!#REF!</f>
        <v>#REF!</v>
      </c>
      <c r="F71" s="400" t="e">
        <f>'sheet 1'!#REF!</f>
        <v>#REF!</v>
      </c>
      <c r="G71" s="400" t="e">
        <f>'sheet 1'!#REF!</f>
        <v>#REF!</v>
      </c>
      <c r="H71" s="400" t="e">
        <f>'sheet 1'!#REF!</f>
        <v>#REF!</v>
      </c>
      <c r="I71" s="371" t="e">
        <f>'sheet 1'!#REF!</f>
        <v>#REF!</v>
      </c>
      <c r="J71" s="300" t="e">
        <f>'sheet 1'!#REF!</f>
        <v>#REF!</v>
      </c>
    </row>
    <row r="72" spans="1:10" hidden="1">
      <c r="A72" s="259" t="e">
        <f>'sheet 1'!#REF!</f>
        <v>#REF!</v>
      </c>
      <c r="B72" s="368" t="e">
        <f>'sheet 1'!#REF!</f>
        <v>#REF!</v>
      </c>
      <c r="C72" s="284" t="e">
        <f>'sheet 1'!#REF!</f>
        <v>#REF!</v>
      </c>
      <c r="D72" s="287" t="e">
        <f>'sheet 1'!#REF!</f>
        <v>#REF!</v>
      </c>
      <c r="E72" s="287" t="e">
        <f>'sheet 1'!#REF!</f>
        <v>#REF!</v>
      </c>
      <c r="F72" s="287" t="e">
        <f>'sheet 1'!#REF!</f>
        <v>#REF!</v>
      </c>
      <c r="G72" s="287" t="e">
        <f>'sheet 1'!#REF!</f>
        <v>#REF!</v>
      </c>
      <c r="H72" s="287" t="e">
        <f>'sheet 1'!#REF!</f>
        <v>#REF!</v>
      </c>
      <c r="I72" s="371" t="e">
        <f>'sheet 1'!#REF!</f>
        <v>#REF!</v>
      </c>
      <c r="J72" s="300" t="e">
        <f>'sheet 1'!#REF!</f>
        <v>#REF!</v>
      </c>
    </row>
    <row r="73" spans="1:10" hidden="1">
      <c r="A73" s="259" t="e">
        <f>'sheet 1'!#REF!</f>
        <v>#REF!</v>
      </c>
      <c r="B73" s="368" t="e">
        <f>'sheet 1'!#REF!</f>
        <v>#REF!</v>
      </c>
      <c r="C73" s="284" t="e">
        <f>'sheet 1'!#REF!</f>
        <v>#REF!</v>
      </c>
      <c r="D73" s="287" t="e">
        <f>'sheet 1'!#REF!</f>
        <v>#REF!</v>
      </c>
      <c r="E73" s="287" t="e">
        <f>'sheet 1'!#REF!</f>
        <v>#REF!</v>
      </c>
      <c r="F73" s="287" t="e">
        <f>'sheet 1'!#REF!</f>
        <v>#REF!</v>
      </c>
      <c r="G73" s="287" t="e">
        <f>'sheet 1'!#REF!</f>
        <v>#REF!</v>
      </c>
      <c r="H73" s="287" t="e">
        <f>'sheet 1'!#REF!</f>
        <v>#REF!</v>
      </c>
      <c r="I73" s="371" t="e">
        <f>'sheet 1'!#REF!</f>
        <v>#REF!</v>
      </c>
      <c r="J73" s="300" t="e">
        <f>'sheet 1'!#REF!</f>
        <v>#REF!</v>
      </c>
    </row>
    <row r="74" spans="1:10">
      <c r="A74" s="513" t="e">
        <f>'sheet 1'!#REF!</f>
        <v>#REF!</v>
      </c>
      <c r="B74" s="745" t="e">
        <f>'sheet 1'!#REF!</f>
        <v>#REF!</v>
      </c>
      <c r="C74" s="507" t="e">
        <f>'sheet 1'!#REF!</f>
        <v>#REF!</v>
      </c>
      <c r="D74" s="510" t="e">
        <f>'sheet 1'!#REF!</f>
        <v>#REF!</v>
      </c>
      <c r="E74" s="287" t="e">
        <f>'sheet 1'!#REF!</f>
        <v>#REF!</v>
      </c>
      <c r="F74" s="510" t="e">
        <f>'sheet 1'!#REF!</f>
        <v>#REF!</v>
      </c>
      <c r="G74" s="510" t="e">
        <f>'sheet 1'!#REF!</f>
        <v>#REF!</v>
      </c>
      <c r="H74" s="510" t="e">
        <f>'sheet 1'!#REF!</f>
        <v>#REF!</v>
      </c>
      <c r="I74" s="839"/>
      <c r="J74" s="813"/>
    </row>
    <row r="75" spans="1:10">
      <c r="A75" s="513">
        <f>'sheet 1'!A43</f>
        <v>0</v>
      </c>
      <c r="B75" s="749">
        <f>'sheet 1'!B43</f>
        <v>6.04</v>
      </c>
      <c r="C75" s="555" t="str">
        <f>'sheet 1'!C43</f>
        <v xml:space="preserve">ROOF GUTTER 28 BG </v>
      </c>
      <c r="D75" s="511" t="e">
        <f>'sheet 1'!#REF!</f>
        <v>#REF!</v>
      </c>
      <c r="E75" s="327" t="e">
        <f>'sheet 1'!#REF!</f>
        <v>#REF!</v>
      </c>
      <c r="F75" s="511">
        <f>'sheet 1'!H43</f>
        <v>0</v>
      </c>
      <c r="G75" s="511">
        <f>'sheet 1'!I43</f>
        <v>62</v>
      </c>
      <c r="H75" s="553" t="str">
        <f>'sheet 1'!J43</f>
        <v>M¹</v>
      </c>
      <c r="I75" s="845">
        <f>'sheet 1'!K43</f>
        <v>0</v>
      </c>
      <c r="J75" s="821">
        <f>'sheet 1'!L43</f>
        <v>0</v>
      </c>
    </row>
    <row r="76" spans="1:10" hidden="1">
      <c r="A76" s="259">
        <f>'sheet 1'!A44</f>
        <v>0</v>
      </c>
      <c r="B76" s="368">
        <f>'sheet 1'!B44</f>
        <v>6.05</v>
      </c>
      <c r="C76" s="284" t="str">
        <f>'sheet 1'!C44</f>
        <v xml:space="preserve">RIDGE VENT </v>
      </c>
      <c r="D76" s="287" t="e">
        <f>'sheet 1'!#REF!</f>
        <v>#REF!</v>
      </c>
      <c r="E76" s="287" t="e">
        <f>'sheet 1'!#REF!</f>
        <v>#REF!</v>
      </c>
      <c r="F76" s="287">
        <f>'sheet 1'!H44</f>
        <v>0</v>
      </c>
      <c r="G76" s="287">
        <f>'sheet 1'!I44</f>
        <v>21</v>
      </c>
      <c r="H76" s="333" t="str">
        <f>'sheet 1'!J44</f>
        <v>M¹</v>
      </c>
      <c r="I76" s="371">
        <f>'sheet 1'!K44</f>
        <v>0</v>
      </c>
      <c r="J76" s="300">
        <f>'sheet 1'!L44</f>
        <v>0</v>
      </c>
    </row>
    <row r="77" spans="1:10" hidden="1">
      <c r="A77" s="259" t="e">
        <f>'sheet 1'!#REF!</f>
        <v>#REF!</v>
      </c>
      <c r="B77" s="368" t="e">
        <f>'sheet 1'!#REF!</f>
        <v>#REF!</v>
      </c>
      <c r="C77" s="284" t="e">
        <f>'sheet 1'!#REF!</f>
        <v>#REF!</v>
      </c>
      <c r="D77" s="287" t="e">
        <f>'sheet 1'!#REF!</f>
        <v>#REF!</v>
      </c>
      <c r="E77" s="287" t="e">
        <f>'sheet 1'!#REF!</f>
        <v>#REF!</v>
      </c>
      <c r="F77" s="287" t="e">
        <f>'sheet 1'!#REF!</f>
        <v>#REF!</v>
      </c>
      <c r="G77" s="287" t="e">
        <f>'sheet 1'!#REF!</f>
        <v>#REF!</v>
      </c>
      <c r="H77" s="333" t="e">
        <f>'sheet 1'!#REF!</f>
        <v>#REF!</v>
      </c>
      <c r="I77" s="371" t="e">
        <f>'sheet 1'!#REF!</f>
        <v>#REF!</v>
      </c>
      <c r="J77" s="300" t="e">
        <f>'sheet 1'!#REF!</f>
        <v>#REF!</v>
      </c>
    </row>
    <row r="78" spans="1:10" hidden="1">
      <c r="A78" s="259" t="e">
        <f>'sheet 1'!#REF!</f>
        <v>#REF!</v>
      </c>
      <c r="B78" s="368" t="e">
        <f>'sheet 1'!#REF!</f>
        <v>#REF!</v>
      </c>
      <c r="C78" s="284" t="e">
        <f>'sheet 1'!#REF!</f>
        <v>#REF!</v>
      </c>
      <c r="D78" s="287" t="e">
        <f>'sheet 1'!#REF!</f>
        <v>#REF!</v>
      </c>
      <c r="E78" s="287" t="e">
        <f>'sheet 1'!#REF!</f>
        <v>#REF!</v>
      </c>
      <c r="F78" s="287" t="e">
        <f>'sheet 1'!#REF!</f>
        <v>#REF!</v>
      </c>
      <c r="G78" s="287" t="e">
        <f>'sheet 1'!#REF!</f>
        <v>#REF!</v>
      </c>
      <c r="H78" s="333" t="e">
        <f>'sheet 1'!#REF!</f>
        <v>#REF!</v>
      </c>
      <c r="I78" s="371" t="e">
        <f>'sheet 1'!#REF!</f>
        <v>#REF!</v>
      </c>
      <c r="J78" s="300" t="e">
        <f>'sheet 1'!#REF!</f>
        <v>#REF!</v>
      </c>
    </row>
    <row r="79" spans="1:10">
      <c r="A79" s="513" t="e">
        <f>'sheet 1'!#REF!</f>
        <v>#REF!</v>
      </c>
      <c r="B79" s="745" t="e">
        <f>'sheet 1'!#REF!</f>
        <v>#REF!</v>
      </c>
      <c r="C79" s="554" t="e">
        <f>'sheet 1'!#REF!</f>
        <v>#REF!</v>
      </c>
      <c r="D79" s="510" t="e">
        <f>'sheet 1'!#REF!</f>
        <v>#REF!</v>
      </c>
      <c r="E79" s="287" t="e">
        <f>'sheet 1'!#REF!</f>
        <v>#REF!</v>
      </c>
      <c r="F79" s="510" t="e">
        <f>'sheet 1'!#REF!</f>
        <v>#REF!</v>
      </c>
      <c r="G79" s="510" t="e">
        <f>'sheet 1'!#REF!</f>
        <v>#REF!</v>
      </c>
      <c r="H79" s="541" t="e">
        <f>'sheet 1'!#REF!</f>
        <v>#REF!</v>
      </c>
      <c r="I79" s="839"/>
      <c r="J79" s="813"/>
    </row>
    <row r="80" spans="1:10">
      <c r="A80" s="513" t="e">
        <f>'sheet 1'!#REF!</f>
        <v>#REF!</v>
      </c>
      <c r="B80" s="749" t="e">
        <f>'sheet 1'!#REF!</f>
        <v>#REF!</v>
      </c>
      <c r="C80" s="555" t="e">
        <f>'sheet 1'!#REF!</f>
        <v>#REF!</v>
      </c>
      <c r="D80" s="511" t="e">
        <f>'sheet 1'!#REF!</f>
        <v>#REF!</v>
      </c>
      <c r="E80" s="327" t="e">
        <f>'sheet 1'!#REF!</f>
        <v>#REF!</v>
      </c>
      <c r="F80" s="511" t="e">
        <f>'sheet 1'!#REF!</f>
        <v>#REF!</v>
      </c>
      <c r="G80" s="511" t="e">
        <f>'sheet 1'!#REF!</f>
        <v>#REF!</v>
      </c>
      <c r="H80" s="553" t="e">
        <f>'sheet 1'!#REF!</f>
        <v>#REF!</v>
      </c>
      <c r="I80" s="845" t="e">
        <f>'sheet 1'!#REF!</f>
        <v>#REF!</v>
      </c>
      <c r="J80" s="821" t="e">
        <f>'sheet 1'!#REF!</f>
        <v>#REF!</v>
      </c>
    </row>
    <row r="81" spans="1:10" hidden="1">
      <c r="A81" s="259" t="e">
        <f>'sheet 1'!#REF!</f>
        <v>#REF!</v>
      </c>
      <c r="B81" s="368" t="e">
        <f>'sheet 1'!#REF!</f>
        <v>#REF!</v>
      </c>
      <c r="C81" s="341" t="e">
        <f>'sheet 1'!#REF!</f>
        <v>#REF!</v>
      </c>
      <c r="D81" s="287" t="e">
        <f>'sheet 1'!#REF!</f>
        <v>#REF!</v>
      </c>
      <c r="E81" s="287" t="e">
        <f>'sheet 1'!#REF!</f>
        <v>#REF!</v>
      </c>
      <c r="F81" s="287" t="e">
        <f>'sheet 1'!#REF!</f>
        <v>#REF!</v>
      </c>
      <c r="G81" s="287" t="e">
        <f>'sheet 1'!#REF!</f>
        <v>#REF!</v>
      </c>
      <c r="H81" s="333" t="e">
        <f>'sheet 1'!#REF!</f>
        <v>#REF!</v>
      </c>
      <c r="I81" s="371" t="e">
        <f>'sheet 1'!#REF!</f>
        <v>#REF!</v>
      </c>
      <c r="J81" s="300" t="e">
        <f>'sheet 1'!#REF!</f>
        <v>#REF!</v>
      </c>
    </row>
    <row r="82" spans="1:10" hidden="1">
      <c r="A82" s="259" t="e">
        <f>'sheet 1'!#REF!</f>
        <v>#REF!</v>
      </c>
      <c r="B82" s="368" t="e">
        <f>'sheet 1'!#REF!</f>
        <v>#REF!</v>
      </c>
      <c r="C82" s="284" t="e">
        <f>'sheet 1'!#REF!</f>
        <v>#REF!</v>
      </c>
      <c r="D82" s="287" t="e">
        <f>'sheet 1'!#REF!</f>
        <v>#REF!</v>
      </c>
      <c r="E82" s="287" t="e">
        <f>'sheet 1'!#REF!</f>
        <v>#REF!</v>
      </c>
      <c r="F82" s="287" t="e">
        <f>'sheet 1'!#REF!</f>
        <v>#REF!</v>
      </c>
      <c r="G82" s="287" t="e">
        <f>'sheet 1'!#REF!</f>
        <v>#REF!</v>
      </c>
      <c r="H82" s="333" t="e">
        <f>'sheet 1'!#REF!</f>
        <v>#REF!</v>
      </c>
      <c r="I82" s="371" t="e">
        <f>'sheet 1'!#REF!</f>
        <v>#REF!</v>
      </c>
      <c r="J82" s="300" t="e">
        <f>'sheet 1'!#REF!</f>
        <v>#REF!</v>
      </c>
    </row>
    <row r="83" spans="1:10" hidden="1">
      <c r="A83" s="259" t="e">
        <f>'sheet 1'!#REF!</f>
        <v>#REF!</v>
      </c>
      <c r="B83" s="368" t="e">
        <f>'sheet 1'!#REF!</f>
        <v>#REF!</v>
      </c>
      <c r="C83" s="284" t="e">
        <f>'sheet 1'!#REF!</f>
        <v>#REF!</v>
      </c>
      <c r="D83" s="287" t="e">
        <f>'sheet 1'!#REF!</f>
        <v>#REF!</v>
      </c>
      <c r="E83" s="287" t="e">
        <f>'sheet 1'!#REF!</f>
        <v>#REF!</v>
      </c>
      <c r="F83" s="287" t="e">
        <f>'sheet 1'!#REF!</f>
        <v>#REF!</v>
      </c>
      <c r="G83" s="287" t="e">
        <f>'sheet 1'!#REF!</f>
        <v>#REF!</v>
      </c>
      <c r="H83" s="333" t="e">
        <f>'sheet 1'!#REF!</f>
        <v>#REF!</v>
      </c>
      <c r="I83" s="371" t="e">
        <f>'sheet 1'!#REF!</f>
        <v>#REF!</v>
      </c>
      <c r="J83" s="300" t="e">
        <f>'sheet 1'!#REF!</f>
        <v>#REF!</v>
      </c>
    </row>
    <row r="84" spans="1:10">
      <c r="A84" s="513" t="e">
        <f>'sheet 1'!#REF!</f>
        <v>#REF!</v>
      </c>
      <c r="B84" s="745" t="e">
        <f>'sheet 1'!#REF!</f>
        <v>#REF!</v>
      </c>
      <c r="C84" s="554" t="e">
        <f>'sheet 1'!#REF!</f>
        <v>#REF!</v>
      </c>
      <c r="D84" s="510" t="e">
        <f>'sheet 1'!#REF!</f>
        <v>#REF!</v>
      </c>
      <c r="E84" s="287" t="e">
        <f>'sheet 1'!#REF!</f>
        <v>#REF!</v>
      </c>
      <c r="F84" s="510" t="e">
        <f>'sheet 1'!#REF!</f>
        <v>#REF!</v>
      </c>
      <c r="G84" s="510" t="e">
        <f>'sheet 1'!#REF!</f>
        <v>#REF!</v>
      </c>
      <c r="H84" s="541" t="e">
        <f>'sheet 1'!#REF!</f>
        <v>#REF!</v>
      </c>
      <c r="I84" s="839"/>
      <c r="J84" s="813"/>
    </row>
    <row r="85" spans="1:10">
      <c r="A85" s="513" t="e">
        <f>'sheet 1'!#REF!</f>
        <v>#REF!</v>
      </c>
      <c r="B85" s="753" t="e">
        <f>'sheet 1'!#REF!</f>
        <v>#REF!</v>
      </c>
      <c r="C85" s="532" t="e">
        <f>'sheet 1'!#REF!</f>
        <v>#REF!</v>
      </c>
      <c r="D85" s="511" t="e">
        <f>'sheet 1'!#REF!</f>
        <v>#REF!</v>
      </c>
      <c r="E85" s="327" t="e">
        <f>'sheet 1'!#REF!</f>
        <v>#REF!</v>
      </c>
      <c r="F85" s="511" t="e">
        <f>'sheet 1'!#REF!</f>
        <v>#REF!</v>
      </c>
      <c r="G85" s="511" t="e">
        <f>'sheet 1'!#REF!</f>
        <v>#REF!</v>
      </c>
      <c r="H85" s="542" t="e">
        <f>'sheet 1'!#REF!</f>
        <v>#REF!</v>
      </c>
      <c r="I85" s="835" t="e">
        <f>'sheet 1'!#REF!</f>
        <v>#REF!</v>
      </c>
      <c r="J85" s="821" t="e">
        <f>'sheet 1'!#REF!</f>
        <v>#REF!</v>
      </c>
    </row>
    <row r="86" spans="1:10" hidden="1">
      <c r="A86" s="259" t="e">
        <f>'sheet 1'!#REF!</f>
        <v>#REF!</v>
      </c>
      <c r="B86" s="368" t="e">
        <f>'sheet 1'!#REF!</f>
        <v>#REF!</v>
      </c>
      <c r="C86" s="375" t="e">
        <f>'sheet 1'!#REF!</f>
        <v>#REF!</v>
      </c>
      <c r="D86" s="287" t="e">
        <f>'sheet 1'!#REF!</f>
        <v>#REF!</v>
      </c>
      <c r="E86" s="287" t="e">
        <f>'sheet 1'!#REF!</f>
        <v>#REF!</v>
      </c>
      <c r="F86" s="287" t="e">
        <f>'sheet 1'!#REF!</f>
        <v>#REF!</v>
      </c>
      <c r="G86" s="287" t="e">
        <f>'sheet 1'!#REF!</f>
        <v>#REF!</v>
      </c>
      <c r="H86" s="287" t="e">
        <f>'sheet 1'!#REF!</f>
        <v>#REF!</v>
      </c>
      <c r="I86" s="300" t="e">
        <f>'sheet 1'!#REF!</f>
        <v>#REF!</v>
      </c>
      <c r="J86" s="371" t="e">
        <f>'sheet 1'!#REF!</f>
        <v>#REF!</v>
      </c>
    </row>
    <row r="87" spans="1:10" hidden="1">
      <c r="A87" s="259" t="e">
        <f>'sheet 1'!#REF!</f>
        <v>#REF!</v>
      </c>
      <c r="B87" s="368" t="e">
        <f>'sheet 1'!#REF!</f>
        <v>#REF!</v>
      </c>
      <c r="C87" s="375" t="e">
        <f>'sheet 1'!#REF!</f>
        <v>#REF!</v>
      </c>
      <c r="D87" s="287" t="e">
        <f>'sheet 1'!#REF!</f>
        <v>#REF!</v>
      </c>
      <c r="E87" s="287" t="e">
        <f>'sheet 1'!#REF!</f>
        <v>#REF!</v>
      </c>
      <c r="F87" s="287" t="e">
        <f>'sheet 1'!#REF!</f>
        <v>#REF!</v>
      </c>
      <c r="G87" s="287" t="e">
        <f>'sheet 1'!#REF!</f>
        <v>#REF!</v>
      </c>
      <c r="H87" s="287" t="e">
        <f>'sheet 1'!#REF!</f>
        <v>#REF!</v>
      </c>
      <c r="I87" s="300" t="e">
        <f>'sheet 1'!#REF!</f>
        <v>#REF!</v>
      </c>
      <c r="J87" s="371" t="e">
        <f>'sheet 1'!#REF!</f>
        <v>#REF!</v>
      </c>
    </row>
    <row r="88" spans="1:10" hidden="1">
      <c r="A88" s="259" t="e">
        <f>'sheet 1'!#REF!</f>
        <v>#REF!</v>
      </c>
      <c r="B88" s="368" t="e">
        <f>'sheet 1'!#REF!</f>
        <v>#REF!</v>
      </c>
      <c r="C88" s="284" t="e">
        <f>'sheet 1'!#REF!</f>
        <v>#REF!</v>
      </c>
      <c r="D88" s="287" t="e">
        <f>'sheet 1'!#REF!</f>
        <v>#REF!</v>
      </c>
      <c r="E88" s="287" t="e">
        <f>'sheet 1'!#REF!</f>
        <v>#REF!</v>
      </c>
      <c r="F88" s="287" t="e">
        <f>'sheet 1'!#REF!</f>
        <v>#REF!</v>
      </c>
      <c r="G88" s="287" t="e">
        <f>'sheet 1'!#REF!</f>
        <v>#REF!</v>
      </c>
      <c r="H88" s="287" t="e">
        <f>'sheet 1'!#REF!</f>
        <v>#REF!</v>
      </c>
      <c r="I88" s="300" t="e">
        <f>'sheet 1'!#REF!</f>
        <v>#REF!</v>
      </c>
      <c r="J88" s="371" t="e">
        <f>'sheet 1'!#REF!</f>
        <v>#REF!</v>
      </c>
    </row>
    <row r="89" spans="1:10" hidden="1">
      <c r="A89" s="259" t="e">
        <f>'sheet 1'!#REF!</f>
        <v>#REF!</v>
      </c>
      <c r="B89" s="368" t="e">
        <f>'sheet 1'!#REF!</f>
        <v>#REF!</v>
      </c>
      <c r="C89" s="375" t="e">
        <f>'sheet 1'!#REF!</f>
        <v>#REF!</v>
      </c>
      <c r="D89" s="287" t="e">
        <f>'sheet 1'!#REF!</f>
        <v>#REF!</v>
      </c>
      <c r="E89" s="287" t="e">
        <f>'sheet 1'!#REF!</f>
        <v>#REF!</v>
      </c>
      <c r="F89" s="287" t="e">
        <f>'sheet 1'!#REF!</f>
        <v>#REF!</v>
      </c>
      <c r="G89" s="287" t="e">
        <f>'sheet 1'!#REF!</f>
        <v>#REF!</v>
      </c>
      <c r="H89" s="287" t="e">
        <f>'sheet 1'!#REF!</f>
        <v>#REF!</v>
      </c>
      <c r="I89" s="300" t="e">
        <f>'sheet 1'!#REF!</f>
        <v>#REF!</v>
      </c>
      <c r="J89" s="371" t="e">
        <f>'sheet 1'!#REF!</f>
        <v>#REF!</v>
      </c>
    </row>
    <row r="90" spans="1:10">
      <c r="A90" s="513" t="e">
        <f>'sheet 1'!#REF!</f>
        <v>#REF!</v>
      </c>
      <c r="B90" s="745" t="e">
        <f>'sheet 1'!#REF!</f>
        <v>#REF!</v>
      </c>
      <c r="C90" s="556" t="e">
        <f>'sheet 1'!#REF!</f>
        <v>#REF!</v>
      </c>
      <c r="D90" s="510" t="e">
        <f>'sheet 1'!#REF!</f>
        <v>#REF!</v>
      </c>
      <c r="E90" s="287" t="e">
        <f>'sheet 1'!#REF!</f>
        <v>#REF!</v>
      </c>
      <c r="F90" s="510" t="e">
        <f>'sheet 1'!#REF!</f>
        <v>#REF!</v>
      </c>
      <c r="G90" s="510" t="e">
        <f>'sheet 1'!#REF!</f>
        <v>#REF!</v>
      </c>
      <c r="H90" s="510" t="e">
        <f>'sheet 1'!#REF!</f>
        <v>#REF!</v>
      </c>
      <c r="I90" s="846"/>
      <c r="J90" s="813"/>
    </row>
    <row r="91" spans="1:10">
      <c r="A91" s="513" t="e">
        <f>'sheet 1'!#REF!</f>
        <v>#REF!</v>
      </c>
      <c r="B91" s="753" t="e">
        <f>'sheet 1'!#REF!</f>
        <v>#REF!</v>
      </c>
      <c r="C91" s="532" t="e">
        <f>'sheet 1'!#REF!</f>
        <v>#REF!</v>
      </c>
      <c r="D91" s="542" t="e">
        <f>'sheet 1'!#REF!</f>
        <v>#REF!</v>
      </c>
      <c r="E91" s="372" t="e">
        <f>'sheet 1'!#REF!</f>
        <v>#REF!</v>
      </c>
      <c r="F91" s="542" t="e">
        <f>'sheet 1'!#REF!</f>
        <v>#REF!</v>
      </c>
      <c r="G91" s="542" t="e">
        <f>'sheet 1'!#REF!</f>
        <v>#REF!</v>
      </c>
      <c r="H91" s="542" t="e">
        <f>'sheet 1'!#REF!</f>
        <v>#REF!</v>
      </c>
      <c r="I91" s="840" t="e">
        <f>'sheet 1'!#REF!</f>
        <v>#REF!</v>
      </c>
      <c r="J91" s="819" t="e">
        <f>'sheet 1'!#REF!</f>
        <v>#REF!</v>
      </c>
    </row>
    <row r="92" spans="1:10" hidden="1">
      <c r="A92" s="259" t="e">
        <f>'sheet 1'!#REF!</f>
        <v>#REF!</v>
      </c>
      <c r="B92" s="368" t="e">
        <f>'sheet 1'!#REF!</f>
        <v>#REF!</v>
      </c>
      <c r="C92" s="375" t="e">
        <f>'sheet 1'!#REF!</f>
        <v>#REF!</v>
      </c>
      <c r="D92" s="287" t="e">
        <f>'sheet 1'!#REF!</f>
        <v>#REF!</v>
      </c>
      <c r="E92" s="287" t="e">
        <f>'sheet 1'!#REF!</f>
        <v>#REF!</v>
      </c>
      <c r="F92" s="287" t="e">
        <f>'sheet 1'!#REF!</f>
        <v>#REF!</v>
      </c>
      <c r="G92" s="287" t="e">
        <f>'sheet 1'!#REF!</f>
        <v>#REF!</v>
      </c>
      <c r="H92" s="287" t="e">
        <f>'sheet 1'!#REF!</f>
        <v>#REF!</v>
      </c>
      <c r="I92" s="300" t="e">
        <f>'sheet 1'!#REF!</f>
        <v>#REF!</v>
      </c>
      <c r="J92" s="300" t="e">
        <f>'sheet 1'!#REF!</f>
        <v>#REF!</v>
      </c>
    </row>
    <row r="93" spans="1:10" hidden="1">
      <c r="A93" s="259" t="e">
        <f>'sheet 1'!#REF!</f>
        <v>#REF!</v>
      </c>
      <c r="B93" s="368" t="e">
        <f>'sheet 1'!#REF!</f>
        <v>#REF!</v>
      </c>
      <c r="C93" s="375" t="e">
        <f>'sheet 1'!#REF!</f>
        <v>#REF!</v>
      </c>
      <c r="D93" s="287" t="e">
        <f>'sheet 1'!#REF!</f>
        <v>#REF!</v>
      </c>
      <c r="E93" s="287" t="e">
        <f>'sheet 1'!#REF!</f>
        <v>#REF!</v>
      </c>
      <c r="F93" s="287" t="e">
        <f>'sheet 1'!#REF!</f>
        <v>#REF!</v>
      </c>
      <c r="G93" s="287" t="e">
        <f>'sheet 1'!#REF!</f>
        <v>#REF!</v>
      </c>
      <c r="H93" s="287" t="e">
        <f>'sheet 1'!#REF!</f>
        <v>#REF!</v>
      </c>
      <c r="I93" s="300" t="e">
        <f>'sheet 1'!#REF!</f>
        <v>#REF!</v>
      </c>
      <c r="J93" s="300" t="e">
        <f>'sheet 1'!#REF!</f>
        <v>#REF!</v>
      </c>
    </row>
    <row r="94" spans="1:10" ht="15" thickBot="1">
      <c r="A94" s="513">
        <f>'sheet 1'!A47</f>
        <v>0</v>
      </c>
      <c r="B94" s="745">
        <f>'sheet 1'!B47</f>
        <v>0</v>
      </c>
      <c r="C94" s="554">
        <f>'sheet 1'!C47</f>
        <v>0</v>
      </c>
      <c r="D94" s="510" t="e">
        <f>'sheet 1'!#REF!</f>
        <v>#REF!</v>
      </c>
      <c r="E94" s="287" t="e">
        <f>'sheet 1'!#REF!</f>
        <v>#REF!</v>
      </c>
      <c r="F94" s="510">
        <f>'sheet 1'!H47</f>
        <v>0</v>
      </c>
      <c r="G94" s="510">
        <f>'sheet 1'!I47</f>
        <v>0</v>
      </c>
      <c r="H94" s="541">
        <f>'sheet 1'!J47</f>
        <v>0</v>
      </c>
      <c r="I94" s="880"/>
      <c r="J94" s="813"/>
    </row>
    <row r="95" spans="1:10" ht="15" thickBot="1">
      <c r="A95" s="513">
        <f>'sheet 1'!A48</f>
        <v>0</v>
      </c>
      <c r="B95" s="743">
        <f>'sheet 1'!B48</f>
        <v>7</v>
      </c>
      <c r="C95" s="530" t="str">
        <f>'sheet 1'!C48</f>
        <v>WALLS</v>
      </c>
      <c r="D95" s="531" t="e">
        <f>'sheet 1'!#REF!</f>
        <v>#REF!</v>
      </c>
      <c r="E95" s="353" t="e">
        <f>'sheet 1'!#REF!</f>
        <v>#REF!</v>
      </c>
      <c r="F95" s="569">
        <f>'sheet 1'!H48</f>
        <v>0</v>
      </c>
      <c r="G95" s="531">
        <f>'sheet 1'!I48</f>
        <v>0</v>
      </c>
      <c r="H95" s="531">
        <f>'sheet 1'!J48</f>
        <v>0</v>
      </c>
      <c r="I95" s="881"/>
      <c r="J95" s="827">
        <f>SUM(J96)</f>
        <v>0</v>
      </c>
    </row>
    <row r="96" spans="1:10">
      <c r="A96" s="513">
        <f>'sheet 1'!A50</f>
        <v>0</v>
      </c>
      <c r="B96" s="749">
        <f>'sheet 1'!B50</f>
        <v>7.02</v>
      </c>
      <c r="C96" s="527" t="str">
        <f>'sheet 1'!C50</f>
        <v xml:space="preserve">INSTALLATION OF SUPERBOARD CEMENT BOARD PANELS OFFICE </v>
      </c>
      <c r="D96" s="511" t="e">
        <f>'sheet 1'!#REF!</f>
        <v>#REF!</v>
      </c>
      <c r="E96" s="327" t="e">
        <f>'sheet 1'!#REF!</f>
        <v>#REF!</v>
      </c>
      <c r="F96" s="511">
        <f>'sheet 1'!H50</f>
        <v>0</v>
      </c>
      <c r="G96" s="511">
        <f>'sheet 1'!I50</f>
        <v>195</v>
      </c>
      <c r="H96" s="553" t="str">
        <f>'sheet 1'!J50</f>
        <v>M²</v>
      </c>
      <c r="I96" s="840">
        <f>'sheet 1'!K50</f>
        <v>0</v>
      </c>
      <c r="J96" s="815">
        <f>'sheet 1'!L50</f>
        <v>0</v>
      </c>
    </row>
    <row r="97" spans="1:10" hidden="1">
      <c r="A97" s="259" t="e">
        <f>'sheet 1'!#REF!</f>
        <v>#REF!</v>
      </c>
      <c r="B97" s="368" t="e">
        <f>'sheet 1'!#REF!</f>
        <v>#REF!</v>
      </c>
      <c r="C97" s="284" t="e">
        <f>'sheet 1'!#REF!</f>
        <v>#REF!</v>
      </c>
      <c r="D97" s="287" t="e">
        <f>'sheet 1'!#REF!</f>
        <v>#REF!</v>
      </c>
      <c r="E97" s="287" t="e">
        <f>'sheet 1'!#REF!</f>
        <v>#REF!</v>
      </c>
      <c r="F97" s="287" t="e">
        <f>'sheet 1'!#REF!</f>
        <v>#REF!</v>
      </c>
      <c r="G97" s="287" t="e">
        <f>'sheet 1'!#REF!</f>
        <v>#REF!</v>
      </c>
      <c r="H97" s="333" t="e">
        <f>'sheet 1'!#REF!</f>
        <v>#REF!</v>
      </c>
      <c r="I97" s="371" t="e">
        <f>'sheet 1'!#REF!</f>
        <v>#REF!</v>
      </c>
      <c r="J97" s="300" t="e">
        <f>'sheet 1'!#REF!</f>
        <v>#REF!</v>
      </c>
    </row>
    <row r="98" spans="1:10" hidden="1">
      <c r="A98" s="259" t="e">
        <f>'sheet 1'!#REF!</f>
        <v>#REF!</v>
      </c>
      <c r="B98" s="368" t="e">
        <f>'sheet 1'!#REF!</f>
        <v>#REF!</v>
      </c>
      <c r="C98" s="284" t="e">
        <f>'sheet 1'!#REF!</f>
        <v>#REF!</v>
      </c>
      <c r="D98" s="287" t="e">
        <f>'sheet 1'!#REF!</f>
        <v>#REF!</v>
      </c>
      <c r="E98" s="287" t="e">
        <f>'sheet 1'!#REF!</f>
        <v>#REF!</v>
      </c>
      <c r="F98" s="287" t="e">
        <f>'sheet 1'!#REF!</f>
        <v>#REF!</v>
      </c>
      <c r="G98" s="287" t="e">
        <f>'sheet 1'!#REF!</f>
        <v>#REF!</v>
      </c>
      <c r="H98" s="333" t="e">
        <f>'sheet 1'!#REF!</f>
        <v>#REF!</v>
      </c>
      <c r="I98" s="371" t="e">
        <f>'sheet 1'!#REF!</f>
        <v>#REF!</v>
      </c>
      <c r="J98" s="300" t="e">
        <f>'sheet 1'!#REF!</f>
        <v>#REF!</v>
      </c>
    </row>
    <row r="99" spans="1:10" ht="15" thickBot="1">
      <c r="A99" s="513" t="e">
        <f>'sheet 1'!#REF!</f>
        <v>#REF!</v>
      </c>
      <c r="B99" s="745" t="e">
        <f>'sheet 1'!#REF!</f>
        <v>#REF!</v>
      </c>
      <c r="C99" s="554" t="e">
        <f>'sheet 1'!#REF!</f>
        <v>#REF!</v>
      </c>
      <c r="D99" s="510" t="e">
        <f>'sheet 1'!#REF!</f>
        <v>#REF!</v>
      </c>
      <c r="E99" s="287" t="e">
        <f>'sheet 1'!#REF!</f>
        <v>#REF!</v>
      </c>
      <c r="F99" s="510" t="e">
        <f>'sheet 1'!#REF!</f>
        <v>#REF!</v>
      </c>
      <c r="G99" s="510" t="e">
        <f>'sheet 1'!#REF!</f>
        <v>#REF!</v>
      </c>
      <c r="H99" s="541" t="e">
        <f>'sheet 1'!#REF!</f>
        <v>#REF!</v>
      </c>
      <c r="I99" s="880"/>
      <c r="J99" s="813"/>
    </row>
    <row r="100" spans="1:10" ht="15" thickBot="1">
      <c r="A100" s="513" t="e">
        <f>'sheet 1'!#REF!</f>
        <v>#REF!</v>
      </c>
      <c r="B100" s="743" t="e">
        <f>'sheet 1'!#REF!</f>
        <v>#REF!</v>
      </c>
      <c r="C100" s="530" t="e">
        <f>'sheet 1'!#REF!</f>
        <v>#REF!</v>
      </c>
      <c r="D100" s="531" t="e">
        <f>'sheet 1'!#REF!</f>
        <v>#REF!</v>
      </c>
      <c r="E100" s="353" t="e">
        <f>'sheet 1'!#REF!</f>
        <v>#REF!</v>
      </c>
      <c r="F100" s="569" t="e">
        <f>'sheet 1'!#REF!</f>
        <v>#REF!</v>
      </c>
      <c r="G100" s="531" t="e">
        <f>'sheet 1'!#REF!</f>
        <v>#REF!</v>
      </c>
      <c r="H100" s="531" t="e">
        <f>'sheet 1'!#REF!</f>
        <v>#REF!</v>
      </c>
      <c r="I100" s="881"/>
      <c r="J100" s="827" t="e">
        <f>SUM(J101+J105+J111+J116+J122)</f>
        <v>#REF!</v>
      </c>
    </row>
    <row r="101" spans="1:10">
      <c r="A101" s="513" t="e">
        <f>'sheet 1'!#REF!</f>
        <v>#REF!</v>
      </c>
      <c r="B101" s="753" t="e">
        <f>'sheet 1'!#REF!</f>
        <v>#REF!</v>
      </c>
      <c r="C101" s="532" t="e">
        <f>'sheet 1'!#REF!</f>
        <v>#REF!</v>
      </c>
      <c r="D101" s="511" t="e">
        <f>'sheet 1'!#REF!</f>
        <v>#REF!</v>
      </c>
      <c r="E101" s="327" t="e">
        <f>'sheet 1'!#REF!</f>
        <v>#REF!</v>
      </c>
      <c r="F101" s="511" t="e">
        <f>'sheet 1'!#REF!</f>
        <v>#REF!</v>
      </c>
      <c r="G101" s="511" t="e">
        <f>'sheet 1'!#REF!</f>
        <v>#REF!</v>
      </c>
      <c r="H101" s="542" t="e">
        <f>'sheet 1'!#REF!</f>
        <v>#REF!</v>
      </c>
      <c r="I101" s="838" t="e">
        <f>'sheet 1'!#REF!</f>
        <v>#REF!</v>
      </c>
      <c r="J101" s="826" t="e">
        <f>'sheet 1'!#REF!</f>
        <v>#REF!</v>
      </c>
    </row>
    <row r="102" spans="1:10" hidden="1">
      <c r="A102" s="259" t="e">
        <f>'sheet 1'!#REF!</f>
        <v>#REF!</v>
      </c>
      <c r="B102" s="368" t="e">
        <f>'sheet 1'!#REF!</f>
        <v>#REF!</v>
      </c>
      <c r="C102" s="375" t="e">
        <f>'sheet 1'!#REF!</f>
        <v>#REF!</v>
      </c>
      <c r="D102" s="287" t="e">
        <f>'sheet 1'!#REF!</f>
        <v>#REF!</v>
      </c>
      <c r="E102" s="287" t="e">
        <f>'sheet 1'!#REF!</f>
        <v>#REF!</v>
      </c>
      <c r="F102" s="287" t="e">
        <f>'sheet 1'!#REF!</f>
        <v>#REF!</v>
      </c>
      <c r="G102" s="287" t="e">
        <f>'sheet 1'!#REF!</f>
        <v>#REF!</v>
      </c>
      <c r="H102" s="287" t="e">
        <f>'sheet 1'!#REF!</f>
        <v>#REF!</v>
      </c>
      <c r="I102" s="300" t="e">
        <f>'sheet 1'!#REF!</f>
        <v>#REF!</v>
      </c>
      <c r="J102" s="371" t="e">
        <f>'sheet 1'!#REF!</f>
        <v>#REF!</v>
      </c>
    </row>
    <row r="103" spans="1:10" hidden="1">
      <c r="A103" s="259" t="e">
        <f>'sheet 1'!#REF!</f>
        <v>#REF!</v>
      </c>
      <c r="B103" s="368" t="e">
        <f>'sheet 1'!#REF!</f>
        <v>#REF!</v>
      </c>
      <c r="C103" s="375" t="e">
        <f>'sheet 1'!#REF!</f>
        <v>#REF!</v>
      </c>
      <c r="D103" s="287" t="e">
        <f>'sheet 1'!#REF!</f>
        <v>#REF!</v>
      </c>
      <c r="E103" s="287" t="e">
        <f>'sheet 1'!#REF!</f>
        <v>#REF!</v>
      </c>
      <c r="F103" s="287" t="e">
        <f>'sheet 1'!#REF!</f>
        <v>#REF!</v>
      </c>
      <c r="G103" s="287" t="e">
        <f>'sheet 1'!#REF!</f>
        <v>#REF!</v>
      </c>
      <c r="H103" s="287" t="e">
        <f>'sheet 1'!#REF!</f>
        <v>#REF!</v>
      </c>
      <c r="I103" s="300" t="e">
        <f>'sheet 1'!#REF!</f>
        <v>#REF!</v>
      </c>
      <c r="J103" s="371" t="e">
        <f>'sheet 1'!#REF!</f>
        <v>#REF!</v>
      </c>
    </row>
    <row r="104" spans="1:10">
      <c r="A104" s="513" t="e">
        <f>'sheet 1'!#REF!</f>
        <v>#REF!</v>
      </c>
      <c r="B104" s="745" t="e">
        <f>'sheet 1'!#REF!</f>
        <v>#REF!</v>
      </c>
      <c r="C104" s="557" t="e">
        <f>'sheet 1'!#REF!</f>
        <v>#REF!</v>
      </c>
      <c r="D104" s="510" t="e">
        <f>'sheet 1'!#REF!</f>
        <v>#REF!</v>
      </c>
      <c r="E104" s="287" t="e">
        <f>'sheet 1'!#REF!</f>
        <v>#REF!</v>
      </c>
      <c r="F104" s="510" t="e">
        <f>'sheet 1'!#REF!</f>
        <v>#REF!</v>
      </c>
      <c r="G104" s="510" t="e">
        <f>'sheet 1'!#REF!</f>
        <v>#REF!</v>
      </c>
      <c r="H104" s="510" t="e">
        <f>'sheet 1'!#REF!</f>
        <v>#REF!</v>
      </c>
      <c r="I104" s="846"/>
      <c r="J104" s="820"/>
    </row>
    <row r="105" spans="1:10">
      <c r="A105" s="513" t="e">
        <f>'sheet 1'!#REF!</f>
        <v>#REF!</v>
      </c>
      <c r="B105" s="753" t="e">
        <f>'sheet 1'!#REF!</f>
        <v>#REF!</v>
      </c>
      <c r="C105" s="532" t="e">
        <f>'sheet 1'!#REF!</f>
        <v>#REF!</v>
      </c>
      <c r="D105" s="511" t="e">
        <f>'sheet 1'!#REF!</f>
        <v>#REF!</v>
      </c>
      <c r="E105" s="327" t="e">
        <f>'sheet 1'!#REF!</f>
        <v>#REF!</v>
      </c>
      <c r="F105" s="511" t="e">
        <f>'sheet 1'!#REF!</f>
        <v>#REF!</v>
      </c>
      <c r="G105" s="511" t="e">
        <f>'sheet 1'!#REF!</f>
        <v>#REF!</v>
      </c>
      <c r="H105" s="542" t="e">
        <f>'sheet 1'!#REF!</f>
        <v>#REF!</v>
      </c>
      <c r="I105" s="835" t="e">
        <f>'sheet 1'!#REF!</f>
        <v>#REF!</v>
      </c>
      <c r="J105" s="821" t="e">
        <f>'sheet 1'!#REF!</f>
        <v>#REF!</v>
      </c>
    </row>
    <row r="106" spans="1:10" hidden="1">
      <c r="A106" s="259" t="e">
        <f>'sheet 1'!#REF!</f>
        <v>#REF!</v>
      </c>
      <c r="B106" s="368" t="e">
        <f>'sheet 1'!#REF!</f>
        <v>#REF!</v>
      </c>
      <c r="C106" s="375" t="e">
        <f>'sheet 1'!#REF!</f>
        <v>#REF!</v>
      </c>
      <c r="D106" s="287" t="e">
        <f>'sheet 1'!#REF!</f>
        <v>#REF!</v>
      </c>
      <c r="E106" s="287" t="e">
        <f>'sheet 1'!#REF!</f>
        <v>#REF!</v>
      </c>
      <c r="F106" s="287" t="e">
        <f>'sheet 1'!#REF!</f>
        <v>#REF!</v>
      </c>
      <c r="G106" s="287" t="e">
        <f>'sheet 1'!#REF!</f>
        <v>#REF!</v>
      </c>
      <c r="H106" s="287" t="e">
        <f>'sheet 1'!#REF!</f>
        <v>#REF!</v>
      </c>
      <c r="I106" s="300" t="e">
        <f>'sheet 1'!#REF!</f>
        <v>#REF!</v>
      </c>
      <c r="J106" s="371" t="e">
        <f>'sheet 1'!#REF!</f>
        <v>#REF!</v>
      </c>
    </row>
    <row r="107" spans="1:10" hidden="1">
      <c r="A107" s="259" t="e">
        <f>'sheet 1'!#REF!</f>
        <v>#REF!</v>
      </c>
      <c r="B107" s="368" t="e">
        <f>'sheet 1'!#REF!</f>
        <v>#REF!</v>
      </c>
      <c r="C107" s="375" t="e">
        <f>'sheet 1'!#REF!</f>
        <v>#REF!</v>
      </c>
      <c r="D107" s="287" t="e">
        <f>'sheet 1'!#REF!</f>
        <v>#REF!</v>
      </c>
      <c r="E107" s="287" t="e">
        <f>'sheet 1'!#REF!</f>
        <v>#REF!</v>
      </c>
      <c r="F107" s="287" t="e">
        <f>'sheet 1'!#REF!</f>
        <v>#REF!</v>
      </c>
      <c r="G107" s="287" t="e">
        <f>'sheet 1'!#REF!</f>
        <v>#REF!</v>
      </c>
      <c r="H107" s="287" t="e">
        <f>'sheet 1'!#REF!</f>
        <v>#REF!</v>
      </c>
      <c r="I107" s="300" t="e">
        <f>'sheet 1'!#REF!</f>
        <v>#REF!</v>
      </c>
      <c r="J107" s="371" t="e">
        <f>'sheet 1'!#REF!</f>
        <v>#REF!</v>
      </c>
    </row>
    <row r="108" spans="1:10" hidden="1">
      <c r="A108" s="259" t="e">
        <f>'sheet 1'!#REF!</f>
        <v>#REF!</v>
      </c>
      <c r="B108" s="368" t="e">
        <f>'sheet 1'!#REF!</f>
        <v>#REF!</v>
      </c>
      <c r="C108" s="375" t="e">
        <f>'sheet 1'!#REF!</f>
        <v>#REF!</v>
      </c>
      <c r="D108" s="287" t="e">
        <f>'sheet 1'!#REF!</f>
        <v>#REF!</v>
      </c>
      <c r="E108" s="287" t="e">
        <f>'sheet 1'!#REF!</f>
        <v>#REF!</v>
      </c>
      <c r="F108" s="287" t="e">
        <f>'sheet 1'!#REF!</f>
        <v>#REF!</v>
      </c>
      <c r="G108" s="287" t="e">
        <f>'sheet 1'!#REF!</f>
        <v>#REF!</v>
      </c>
      <c r="H108" s="287" t="e">
        <f>'sheet 1'!#REF!</f>
        <v>#REF!</v>
      </c>
      <c r="I108" s="300" t="e">
        <f>'sheet 1'!#REF!</f>
        <v>#REF!</v>
      </c>
      <c r="J108" s="371" t="e">
        <f>'sheet 1'!#REF!</f>
        <v>#REF!</v>
      </c>
    </row>
    <row r="109" spans="1:10" hidden="1">
      <c r="A109" s="259" t="e">
        <f>'sheet 1'!#REF!</f>
        <v>#REF!</v>
      </c>
      <c r="B109" s="368" t="e">
        <f>'sheet 1'!#REF!</f>
        <v>#REF!</v>
      </c>
      <c r="C109" s="375" t="e">
        <f>'sheet 1'!#REF!</f>
        <v>#REF!</v>
      </c>
      <c r="D109" s="287" t="e">
        <f>'sheet 1'!#REF!</f>
        <v>#REF!</v>
      </c>
      <c r="E109" s="287" t="e">
        <f>'sheet 1'!#REF!</f>
        <v>#REF!</v>
      </c>
      <c r="F109" s="287" t="e">
        <f>'sheet 1'!#REF!</f>
        <v>#REF!</v>
      </c>
      <c r="G109" s="287" t="e">
        <f>'sheet 1'!#REF!</f>
        <v>#REF!</v>
      </c>
      <c r="H109" s="287" t="e">
        <f>'sheet 1'!#REF!</f>
        <v>#REF!</v>
      </c>
      <c r="I109" s="300" t="e">
        <f>'sheet 1'!#REF!</f>
        <v>#REF!</v>
      </c>
      <c r="J109" s="371" t="e">
        <f>'sheet 1'!#REF!</f>
        <v>#REF!</v>
      </c>
    </row>
    <row r="110" spans="1:10">
      <c r="A110" s="513" t="e">
        <f>'sheet 1'!#REF!</f>
        <v>#REF!</v>
      </c>
      <c r="B110" s="745" t="e">
        <f>'sheet 1'!#REF!</f>
        <v>#REF!</v>
      </c>
      <c r="C110" s="556" t="e">
        <f>'sheet 1'!#REF!</f>
        <v>#REF!</v>
      </c>
      <c r="D110" s="510" t="e">
        <f>'sheet 1'!#REF!</f>
        <v>#REF!</v>
      </c>
      <c r="E110" s="287" t="e">
        <f>'sheet 1'!#REF!</f>
        <v>#REF!</v>
      </c>
      <c r="F110" s="510" t="e">
        <f>'sheet 1'!#REF!</f>
        <v>#REF!</v>
      </c>
      <c r="G110" s="510" t="e">
        <f>'sheet 1'!#REF!</f>
        <v>#REF!</v>
      </c>
      <c r="H110" s="510" t="e">
        <f>'sheet 1'!#REF!</f>
        <v>#REF!</v>
      </c>
      <c r="I110" s="846"/>
      <c r="J110" s="820"/>
    </row>
    <row r="111" spans="1:10">
      <c r="A111" s="513" t="e">
        <f>'sheet 1'!#REF!</f>
        <v>#REF!</v>
      </c>
      <c r="B111" s="947" t="e">
        <f>'sheet 1'!#REF!</f>
        <v>#REF!</v>
      </c>
      <c r="C111" s="558" t="e">
        <f>'sheet 1'!#REF!</f>
        <v>#REF!</v>
      </c>
      <c r="D111" s="511" t="e">
        <f>'sheet 1'!#REF!</f>
        <v>#REF!</v>
      </c>
      <c r="E111" s="327" t="e">
        <f>'sheet 1'!#REF!</f>
        <v>#REF!</v>
      </c>
      <c r="F111" s="511" t="e">
        <f>'sheet 1'!#REF!</f>
        <v>#REF!</v>
      </c>
      <c r="G111" s="511" t="e">
        <f>'sheet 1'!#REF!</f>
        <v>#REF!</v>
      </c>
      <c r="H111" s="511" t="e">
        <f>'sheet 1'!#REF!</f>
        <v>#REF!</v>
      </c>
      <c r="I111" s="835" t="e">
        <f>'sheet 1'!#REF!</f>
        <v>#REF!</v>
      </c>
      <c r="J111" s="821" t="e">
        <f>'sheet 1'!#REF!</f>
        <v>#REF!</v>
      </c>
    </row>
    <row r="112" spans="1:10" hidden="1">
      <c r="A112" s="259" t="e">
        <f>'sheet 1'!#REF!</f>
        <v>#REF!</v>
      </c>
      <c r="B112" s="368" t="e">
        <f>'sheet 1'!#REF!</f>
        <v>#REF!</v>
      </c>
      <c r="C112" s="375" t="e">
        <f>'sheet 1'!#REF!</f>
        <v>#REF!</v>
      </c>
      <c r="D112" s="287" t="e">
        <f>'sheet 1'!#REF!</f>
        <v>#REF!</v>
      </c>
      <c r="E112" s="287" t="e">
        <f>'sheet 1'!#REF!</f>
        <v>#REF!</v>
      </c>
      <c r="F112" s="287" t="e">
        <f>'sheet 1'!#REF!</f>
        <v>#REF!</v>
      </c>
      <c r="G112" s="287" t="e">
        <f>'sheet 1'!#REF!</f>
        <v>#REF!</v>
      </c>
      <c r="H112" s="287" t="e">
        <f>'sheet 1'!#REF!</f>
        <v>#REF!</v>
      </c>
      <c r="I112" s="300" t="e">
        <f>'sheet 1'!#REF!</f>
        <v>#REF!</v>
      </c>
      <c r="J112" s="371" t="e">
        <f>'sheet 1'!#REF!</f>
        <v>#REF!</v>
      </c>
    </row>
    <row r="113" spans="1:10" hidden="1">
      <c r="A113" s="259" t="e">
        <f>'sheet 1'!#REF!</f>
        <v>#REF!</v>
      </c>
      <c r="B113" s="368" t="e">
        <f>'sheet 1'!#REF!</f>
        <v>#REF!</v>
      </c>
      <c r="C113" s="375" t="e">
        <f>'sheet 1'!#REF!</f>
        <v>#REF!</v>
      </c>
      <c r="D113" s="287" t="e">
        <f>'sheet 1'!#REF!</f>
        <v>#REF!</v>
      </c>
      <c r="E113" s="287" t="e">
        <f>'sheet 1'!#REF!</f>
        <v>#REF!</v>
      </c>
      <c r="F113" s="287" t="e">
        <f>'sheet 1'!#REF!</f>
        <v>#REF!</v>
      </c>
      <c r="G113" s="287" t="e">
        <f>'sheet 1'!#REF!</f>
        <v>#REF!</v>
      </c>
      <c r="H113" s="287" t="e">
        <f>'sheet 1'!#REF!</f>
        <v>#REF!</v>
      </c>
      <c r="I113" s="300" t="e">
        <f>'sheet 1'!#REF!</f>
        <v>#REF!</v>
      </c>
      <c r="J113" s="371" t="e">
        <f>'sheet 1'!#REF!</f>
        <v>#REF!</v>
      </c>
    </row>
    <row r="114" spans="1:10" hidden="1">
      <c r="A114" s="259" t="e">
        <f>'sheet 1'!#REF!</f>
        <v>#REF!</v>
      </c>
      <c r="B114" s="368" t="e">
        <f>'sheet 1'!#REF!</f>
        <v>#REF!</v>
      </c>
      <c r="C114" s="375" t="e">
        <f>'sheet 1'!#REF!</f>
        <v>#REF!</v>
      </c>
      <c r="D114" s="287" t="e">
        <f>'sheet 1'!#REF!</f>
        <v>#REF!</v>
      </c>
      <c r="E114" s="287" t="e">
        <f>'sheet 1'!#REF!</f>
        <v>#REF!</v>
      </c>
      <c r="F114" s="287" t="e">
        <f>'sheet 1'!#REF!</f>
        <v>#REF!</v>
      </c>
      <c r="G114" s="287" t="e">
        <f>'sheet 1'!#REF!</f>
        <v>#REF!</v>
      </c>
      <c r="H114" s="287" t="e">
        <f>'sheet 1'!#REF!</f>
        <v>#REF!</v>
      </c>
      <c r="I114" s="300" t="e">
        <f>'sheet 1'!#REF!</f>
        <v>#REF!</v>
      </c>
      <c r="J114" s="371" t="e">
        <f>'sheet 1'!#REF!</f>
        <v>#REF!</v>
      </c>
    </row>
    <row r="115" spans="1:10">
      <c r="A115" s="513" t="e">
        <f>'sheet 1'!#REF!</f>
        <v>#REF!</v>
      </c>
      <c r="B115" s="745" t="e">
        <f>'sheet 1'!#REF!</f>
        <v>#REF!</v>
      </c>
      <c r="C115" s="556" t="e">
        <f>'sheet 1'!#REF!</f>
        <v>#REF!</v>
      </c>
      <c r="D115" s="510" t="e">
        <f>'sheet 1'!#REF!</f>
        <v>#REF!</v>
      </c>
      <c r="E115" s="287" t="e">
        <f>'sheet 1'!#REF!</f>
        <v>#REF!</v>
      </c>
      <c r="F115" s="510" t="e">
        <f>'sheet 1'!#REF!</f>
        <v>#REF!</v>
      </c>
      <c r="G115" s="510" t="e">
        <f>'sheet 1'!#REF!</f>
        <v>#REF!</v>
      </c>
      <c r="H115" s="510" t="e">
        <f>'sheet 1'!#REF!</f>
        <v>#REF!</v>
      </c>
      <c r="I115" s="846"/>
      <c r="J115" s="820"/>
    </row>
    <row r="116" spans="1:10">
      <c r="A116" s="513" t="e">
        <f>'sheet 1'!#REF!</f>
        <v>#REF!</v>
      </c>
      <c r="B116" s="749" t="e">
        <f>'sheet 1'!#REF!</f>
        <v>#REF!</v>
      </c>
      <c r="C116" s="559" t="e">
        <f>'sheet 1'!#REF!</f>
        <v>#REF!</v>
      </c>
      <c r="D116" s="511" t="e">
        <f>'sheet 1'!#REF!</f>
        <v>#REF!</v>
      </c>
      <c r="E116" s="327" t="e">
        <f>'sheet 1'!#REF!</f>
        <v>#REF!</v>
      </c>
      <c r="F116" s="511" t="e">
        <f>'sheet 1'!#REF!</f>
        <v>#REF!</v>
      </c>
      <c r="G116" s="511" t="e">
        <f>'sheet 1'!#REF!</f>
        <v>#REF!</v>
      </c>
      <c r="H116" s="511" t="e">
        <f>'sheet 1'!#REF!</f>
        <v>#REF!</v>
      </c>
      <c r="I116" s="835" t="e">
        <f>'sheet 1'!#REF!</f>
        <v>#REF!</v>
      </c>
      <c r="J116" s="821" t="e">
        <f>'sheet 1'!#REF!</f>
        <v>#REF!</v>
      </c>
    </row>
    <row r="117" spans="1:10" hidden="1">
      <c r="A117" s="259" t="e">
        <f>'sheet 1'!#REF!</f>
        <v>#REF!</v>
      </c>
      <c r="B117" s="368" t="e">
        <f>'sheet 1'!#REF!</f>
        <v>#REF!</v>
      </c>
      <c r="C117" s="375" t="e">
        <f>'sheet 1'!#REF!</f>
        <v>#REF!</v>
      </c>
      <c r="D117" s="287" t="e">
        <f>'sheet 1'!#REF!</f>
        <v>#REF!</v>
      </c>
      <c r="E117" s="287" t="e">
        <f>'sheet 1'!#REF!</f>
        <v>#REF!</v>
      </c>
      <c r="F117" s="287" t="e">
        <f>'sheet 1'!#REF!</f>
        <v>#REF!</v>
      </c>
      <c r="G117" s="287" t="e">
        <f>'sheet 1'!#REF!</f>
        <v>#REF!</v>
      </c>
      <c r="H117" s="287" t="e">
        <f>'sheet 1'!#REF!</f>
        <v>#REF!</v>
      </c>
      <c r="I117" s="300" t="e">
        <f>'sheet 1'!#REF!</f>
        <v>#REF!</v>
      </c>
      <c r="J117" s="371" t="e">
        <f>'sheet 1'!#REF!</f>
        <v>#REF!</v>
      </c>
    </row>
    <row r="118" spans="1:10" hidden="1">
      <c r="A118" s="259" t="e">
        <f>'sheet 1'!#REF!</f>
        <v>#REF!</v>
      </c>
      <c r="B118" s="368" t="e">
        <f>'sheet 1'!#REF!</f>
        <v>#REF!</v>
      </c>
      <c r="C118" s="375" t="e">
        <f>'sheet 1'!#REF!</f>
        <v>#REF!</v>
      </c>
      <c r="D118" s="287" t="e">
        <f>'sheet 1'!#REF!</f>
        <v>#REF!</v>
      </c>
      <c r="E118" s="287" t="e">
        <f>'sheet 1'!#REF!</f>
        <v>#REF!</v>
      </c>
      <c r="F118" s="287" t="e">
        <f>'sheet 1'!#REF!</f>
        <v>#REF!</v>
      </c>
      <c r="G118" s="287" t="e">
        <f>'sheet 1'!#REF!</f>
        <v>#REF!</v>
      </c>
      <c r="H118" s="287" t="e">
        <f>'sheet 1'!#REF!</f>
        <v>#REF!</v>
      </c>
      <c r="I118" s="300" t="e">
        <f>'sheet 1'!#REF!</f>
        <v>#REF!</v>
      </c>
      <c r="J118" s="371" t="e">
        <f>'sheet 1'!#REF!</f>
        <v>#REF!</v>
      </c>
    </row>
    <row r="119" spans="1:10" hidden="1">
      <c r="A119" s="259" t="e">
        <f>'sheet 1'!#REF!</f>
        <v>#REF!</v>
      </c>
      <c r="B119" s="368" t="e">
        <f>'sheet 1'!#REF!</f>
        <v>#REF!</v>
      </c>
      <c r="C119" s="375" t="e">
        <f>'sheet 1'!#REF!</f>
        <v>#REF!</v>
      </c>
      <c r="D119" s="287" t="e">
        <f>'sheet 1'!#REF!</f>
        <v>#REF!</v>
      </c>
      <c r="E119" s="287" t="e">
        <f>'sheet 1'!#REF!</f>
        <v>#REF!</v>
      </c>
      <c r="F119" s="287" t="e">
        <f>'sheet 1'!#REF!</f>
        <v>#REF!</v>
      </c>
      <c r="G119" s="287" t="e">
        <f>'sheet 1'!#REF!</f>
        <v>#REF!</v>
      </c>
      <c r="H119" s="287" t="e">
        <f>'sheet 1'!#REF!</f>
        <v>#REF!</v>
      </c>
      <c r="I119" s="300" t="e">
        <f>'sheet 1'!#REF!</f>
        <v>#REF!</v>
      </c>
      <c r="J119" s="371" t="e">
        <f>'sheet 1'!#REF!</f>
        <v>#REF!</v>
      </c>
    </row>
    <row r="120" spans="1:10" hidden="1">
      <c r="A120" s="259" t="e">
        <f>'sheet 1'!#REF!</f>
        <v>#REF!</v>
      </c>
      <c r="B120" s="368" t="e">
        <f>'sheet 1'!#REF!</f>
        <v>#REF!</v>
      </c>
      <c r="C120" s="375" t="e">
        <f>'sheet 1'!#REF!</f>
        <v>#REF!</v>
      </c>
      <c r="D120" s="287" t="e">
        <f>'sheet 1'!#REF!</f>
        <v>#REF!</v>
      </c>
      <c r="E120" s="287" t="e">
        <f>'sheet 1'!#REF!</f>
        <v>#REF!</v>
      </c>
      <c r="F120" s="287" t="e">
        <f>'sheet 1'!#REF!</f>
        <v>#REF!</v>
      </c>
      <c r="G120" s="287" t="e">
        <f>'sheet 1'!#REF!</f>
        <v>#REF!</v>
      </c>
      <c r="H120" s="287" t="e">
        <f>'sheet 1'!#REF!</f>
        <v>#REF!</v>
      </c>
      <c r="I120" s="300" t="e">
        <f>'sheet 1'!#REF!</f>
        <v>#REF!</v>
      </c>
      <c r="J120" s="371" t="e">
        <f>'sheet 1'!#REF!</f>
        <v>#REF!</v>
      </c>
    </row>
    <row r="121" spans="1:10">
      <c r="A121" s="513" t="e">
        <f>'sheet 1'!#REF!</f>
        <v>#REF!</v>
      </c>
      <c r="B121" s="745" t="e">
        <f>'sheet 1'!#REF!</f>
        <v>#REF!</v>
      </c>
      <c r="C121" s="556" t="e">
        <f>'sheet 1'!#REF!</f>
        <v>#REF!</v>
      </c>
      <c r="D121" s="510" t="e">
        <f>'sheet 1'!#REF!</f>
        <v>#REF!</v>
      </c>
      <c r="E121" s="287" t="e">
        <f>'sheet 1'!#REF!</f>
        <v>#REF!</v>
      </c>
      <c r="F121" s="510" t="e">
        <f>'sheet 1'!#REF!</f>
        <v>#REF!</v>
      </c>
      <c r="G121" s="510" t="e">
        <f>'sheet 1'!#REF!</f>
        <v>#REF!</v>
      </c>
      <c r="H121" s="510" t="e">
        <f>'sheet 1'!#REF!</f>
        <v>#REF!</v>
      </c>
      <c r="I121" s="846"/>
      <c r="J121" s="820"/>
    </row>
    <row r="122" spans="1:10">
      <c r="A122" s="513" t="e">
        <f>'sheet 1'!#REF!</f>
        <v>#REF!</v>
      </c>
      <c r="B122" s="754" t="e">
        <f>'sheet 1'!#REF!</f>
        <v>#REF!</v>
      </c>
      <c r="C122" s="532" t="e">
        <f>'sheet 1'!#REF!</f>
        <v>#REF!</v>
      </c>
      <c r="D122" s="542" t="e">
        <f>'sheet 1'!#REF!</f>
        <v>#REF!</v>
      </c>
      <c r="E122" s="372" t="e">
        <f>'sheet 1'!#REF!</f>
        <v>#REF!</v>
      </c>
      <c r="F122" s="542" t="e">
        <f>'sheet 1'!#REF!</f>
        <v>#REF!</v>
      </c>
      <c r="G122" s="542" t="e">
        <f>'sheet 1'!#REF!</f>
        <v>#REF!</v>
      </c>
      <c r="H122" s="542" t="e">
        <f>'sheet 1'!#REF!</f>
        <v>#REF!</v>
      </c>
      <c r="I122" s="840" t="e">
        <f>'sheet 1'!#REF!</f>
        <v>#REF!</v>
      </c>
      <c r="J122" s="821" t="e">
        <f>'sheet 1'!#REF!</f>
        <v>#REF!</v>
      </c>
    </row>
    <row r="123" spans="1:10" hidden="1">
      <c r="A123" s="259" t="e">
        <f>'sheet 1'!#REF!</f>
        <v>#REF!</v>
      </c>
      <c r="B123" s="368" t="e">
        <f>'sheet 1'!#REF!</f>
        <v>#REF!</v>
      </c>
      <c r="C123" s="409" t="e">
        <f>'sheet 1'!#REF!</f>
        <v>#REF!</v>
      </c>
      <c r="D123" s="299" t="e">
        <f>'sheet 1'!#REF!</f>
        <v>#REF!</v>
      </c>
      <c r="E123" s="299" t="e">
        <f>'sheet 1'!#REF!</f>
        <v>#REF!</v>
      </c>
      <c r="F123" s="299" t="e">
        <f>'sheet 1'!#REF!</f>
        <v>#REF!</v>
      </c>
      <c r="G123" s="299" t="e">
        <f>'sheet 1'!#REF!</f>
        <v>#REF!</v>
      </c>
      <c r="H123" s="299" t="e">
        <f>'sheet 1'!#REF!</f>
        <v>#REF!</v>
      </c>
      <c r="I123" s="411" t="e">
        <f>'sheet 1'!#REF!</f>
        <v>#REF!</v>
      </c>
      <c r="J123" s="412" t="e">
        <f>'sheet 1'!#REF!</f>
        <v>#REF!</v>
      </c>
    </row>
    <row r="124" spans="1:10" hidden="1">
      <c r="A124" s="259" t="e">
        <f>'sheet 1'!#REF!</f>
        <v>#REF!</v>
      </c>
      <c r="B124" s="368" t="e">
        <f>'sheet 1'!#REF!</f>
        <v>#REF!</v>
      </c>
      <c r="C124" s="375" t="e">
        <f>'sheet 1'!#REF!</f>
        <v>#REF!</v>
      </c>
      <c r="D124" s="287" t="e">
        <f>'sheet 1'!#REF!</f>
        <v>#REF!</v>
      </c>
      <c r="E124" s="287" t="e">
        <f>'sheet 1'!#REF!</f>
        <v>#REF!</v>
      </c>
      <c r="F124" s="287" t="e">
        <f>'sheet 1'!#REF!</f>
        <v>#REF!</v>
      </c>
      <c r="G124" s="287" t="e">
        <f>'sheet 1'!#REF!</f>
        <v>#REF!</v>
      </c>
      <c r="H124" s="287" t="e">
        <f>'sheet 1'!#REF!</f>
        <v>#REF!</v>
      </c>
      <c r="I124" s="300" t="e">
        <f>'sheet 1'!#REF!</f>
        <v>#REF!</v>
      </c>
      <c r="J124" s="371" t="e">
        <f>'sheet 1'!#REF!</f>
        <v>#REF!</v>
      </c>
    </row>
    <row r="125" spans="1:10" ht="15" thickBot="1">
      <c r="A125" s="513" t="e">
        <f>'sheet 1'!#REF!</f>
        <v>#REF!</v>
      </c>
      <c r="B125" s="751" t="e">
        <f>'sheet 1'!#REF!</f>
        <v>#REF!</v>
      </c>
      <c r="C125" s="560" t="e">
        <f>'sheet 1'!#REF!</f>
        <v>#REF!</v>
      </c>
      <c r="D125" s="552" t="e">
        <f>'sheet 1'!#REF!</f>
        <v>#REF!</v>
      </c>
      <c r="E125" s="395" t="e">
        <f>'sheet 1'!#REF!</f>
        <v>#REF!</v>
      </c>
      <c r="F125" s="552" t="e">
        <f>'sheet 1'!#REF!</f>
        <v>#REF!</v>
      </c>
      <c r="G125" s="552" t="e">
        <f>'sheet 1'!#REF!</f>
        <v>#REF!</v>
      </c>
      <c r="H125" s="552" t="e">
        <f>'sheet 1'!#REF!</f>
        <v>#REF!</v>
      </c>
      <c r="I125" s="847"/>
      <c r="J125" s="828"/>
    </row>
    <row r="126" spans="1:10" ht="16.2" thickBot="1">
      <c r="A126" s="515">
        <f>'sheet 1'!A115</f>
        <v>0</v>
      </c>
      <c r="B126" s="755">
        <f>'sheet 1'!B115</f>
        <v>0</v>
      </c>
      <c r="C126" s="562" t="str">
        <f>'sheet 1'!C115</f>
        <v>TOTAL ENGINEERS ESTIMATE</v>
      </c>
      <c r="D126" s="561" t="e">
        <f>'sheet 1'!#REF!</f>
        <v>#REF!</v>
      </c>
      <c r="E126" s="399" t="e">
        <f>'sheet 1'!#REF!</f>
        <v>#REF!</v>
      </c>
      <c r="F126" s="561">
        <f>'sheet 1'!H115</f>
        <v>0</v>
      </c>
      <c r="G126" s="561">
        <f>'sheet 1'!I115</f>
        <v>0</v>
      </c>
      <c r="H126" s="561">
        <f>'sheet 1'!J115</f>
        <v>0</v>
      </c>
      <c r="I126" s="563">
        <f>'sheet 1'!K115</f>
        <v>0</v>
      </c>
      <c r="J126" s="872" t="e">
        <f>SUM(J12+J32+J68+J95+J100)</f>
        <v>#REF!</v>
      </c>
    </row>
  </sheetData>
  <autoFilter ref="A1:J126" xr:uid="{7701B77E-07D3-48A2-B2D3-CC81B6E1821E}">
    <filterColumn colId="0">
      <filters>
        <filter val="0"/>
        <filter val="1"/>
        <filter val="2"/>
      </filters>
    </filterColumn>
  </autoFilter>
  <mergeCells count="14">
    <mergeCell ref="G7:H7"/>
    <mergeCell ref="I7:J7"/>
    <mergeCell ref="I8:J8"/>
    <mergeCell ref="B10:J10"/>
    <mergeCell ref="B2:J2"/>
    <mergeCell ref="G3:H3"/>
    <mergeCell ref="I3:J3"/>
    <mergeCell ref="G4:H4"/>
    <mergeCell ref="I4:J4"/>
    <mergeCell ref="G5:H5"/>
    <mergeCell ref="I5:J5"/>
    <mergeCell ref="G6:H6"/>
    <mergeCell ref="I6:J6"/>
    <mergeCell ref="G8:H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E53D4-73CA-4314-8404-6380DABCE2E9}">
  <sheetPr>
    <pageSetUpPr fitToPage="1"/>
  </sheetPr>
  <dimension ref="A1:N478"/>
  <sheetViews>
    <sheetView showRuler="0" topLeftCell="A76" zoomScaleNormal="100" zoomScalePageLayoutView="85" workbookViewId="0">
      <selection activeCell="D60" sqref="D60"/>
    </sheetView>
  </sheetViews>
  <sheetFormatPr defaultColWidth="9.109375" defaultRowHeight="13.8"/>
  <cols>
    <col min="1" max="1" width="3.33203125" style="490" customWidth="1"/>
    <col min="2" max="2" width="8.6640625" style="255" customWidth="1"/>
    <col min="3" max="3" width="64" style="255" customWidth="1"/>
    <col min="4" max="4" width="34.109375" style="886" customWidth="1"/>
    <col min="5" max="5" width="17.5546875" style="255" hidden="1" customWidth="1"/>
    <col min="6" max="6" width="9.109375" style="255" hidden="1" customWidth="1"/>
    <col min="7" max="7" width="12.44140625" style="427" bestFit="1" customWidth="1"/>
    <col min="8" max="8" width="9.6640625" style="427" bestFit="1" customWidth="1"/>
    <col min="9" max="9" width="8.6640625" style="255" customWidth="1"/>
    <col min="10" max="10" width="11.6640625" style="263" bestFit="1" customWidth="1"/>
    <col min="11" max="11" width="14.88671875" style="263" customWidth="1"/>
    <col min="12" max="12" width="7.5546875" style="1" customWidth="1"/>
    <col min="13" max="13" width="8.33203125" style="1" bestFit="1" customWidth="1"/>
    <col min="14" max="14" width="10.6640625" style="1" bestFit="1" customWidth="1"/>
    <col min="15" max="16384" width="9.109375" style="1"/>
  </cols>
  <sheetData>
    <row r="1" spans="1:14" ht="6" customHeight="1" thickBot="1">
      <c r="B1" s="256"/>
      <c r="C1" s="256"/>
      <c r="D1" s="884"/>
      <c r="E1" s="256"/>
      <c r="F1" s="256"/>
      <c r="G1" s="426"/>
      <c r="H1" s="426"/>
      <c r="I1" s="256"/>
      <c r="J1" s="258"/>
      <c r="K1" s="258"/>
    </row>
    <row r="2" spans="1:14" ht="19.5" customHeight="1" thickBot="1">
      <c r="A2" s="491"/>
      <c r="B2" s="1215" t="s">
        <v>334</v>
      </c>
      <c r="C2" s="1216"/>
      <c r="D2" s="1216"/>
      <c r="E2" s="1216"/>
      <c r="F2" s="1216"/>
      <c r="G2" s="1217"/>
      <c r="H2" s="1217"/>
      <c r="I2" s="1217"/>
      <c r="J2" s="1217"/>
      <c r="K2" s="1218"/>
    </row>
    <row r="3" spans="1:14">
      <c r="A3" s="491"/>
      <c r="B3" s="260"/>
      <c r="C3" s="261"/>
      <c r="D3" s="885"/>
      <c r="G3" s="255"/>
      <c r="H3" s="1190" t="s">
        <v>1</v>
      </c>
      <c r="I3" s="1190"/>
      <c r="J3" s="1186" t="s">
        <v>56</v>
      </c>
      <c r="K3" s="1187"/>
    </row>
    <row r="4" spans="1:14">
      <c r="A4" s="491"/>
      <c r="B4" s="262"/>
      <c r="H4" s="1191" t="s">
        <v>0</v>
      </c>
      <c r="I4" s="1191"/>
      <c r="J4" s="1188" t="s">
        <v>57</v>
      </c>
      <c r="K4" s="1189"/>
    </row>
    <row r="5" spans="1:14">
      <c r="A5" s="491"/>
      <c r="B5" s="262"/>
      <c r="H5" s="1191" t="s">
        <v>2</v>
      </c>
      <c r="I5" s="1191"/>
      <c r="J5" s="1188" t="s">
        <v>58</v>
      </c>
      <c r="K5" s="1189"/>
    </row>
    <row r="6" spans="1:14">
      <c r="A6" s="491"/>
      <c r="B6" s="262"/>
      <c r="H6" s="1191" t="s">
        <v>3</v>
      </c>
      <c r="I6" s="1191"/>
      <c r="J6" s="1188" t="s">
        <v>59</v>
      </c>
      <c r="K6" s="1189"/>
    </row>
    <row r="7" spans="1:14">
      <c r="A7" s="491"/>
      <c r="B7" s="262"/>
      <c r="H7" s="1191" t="s">
        <v>4</v>
      </c>
      <c r="I7" s="1191"/>
      <c r="J7" s="1188" t="s">
        <v>154</v>
      </c>
      <c r="K7" s="1189"/>
    </row>
    <row r="8" spans="1:14">
      <c r="A8" s="491"/>
      <c r="B8" s="262"/>
      <c r="H8" s="255" t="s">
        <v>5</v>
      </c>
      <c r="J8" s="1188" t="s">
        <v>60</v>
      </c>
      <c r="K8" s="1189"/>
    </row>
    <row r="9" spans="1:14" ht="7.5" customHeight="1" thickBot="1">
      <c r="A9" s="491"/>
      <c r="B9" s="495"/>
      <c r="C9" s="256"/>
      <c r="D9" s="884"/>
      <c r="E9" s="256"/>
      <c r="F9" s="256"/>
      <c r="G9" s="426"/>
      <c r="H9" s="256"/>
      <c r="I9" s="256"/>
      <c r="J9" s="258"/>
      <c r="K9" s="496"/>
    </row>
    <row r="10" spans="1:14" ht="14.4" thickBot="1">
      <c r="B10" s="1183" t="s">
        <v>246</v>
      </c>
      <c r="C10" s="1184"/>
      <c r="D10" s="1184"/>
      <c r="E10" s="1184"/>
      <c r="F10" s="1184"/>
      <c r="G10" s="1184"/>
      <c r="H10" s="1184"/>
      <c r="I10" s="1184"/>
      <c r="J10" s="1184"/>
      <c r="K10" s="1185"/>
      <c r="L10" s="77"/>
      <c r="M10" s="77"/>
      <c r="N10" s="77"/>
    </row>
    <row r="11" spans="1:14" ht="27" thickBot="1">
      <c r="B11" s="416" t="s">
        <v>6</v>
      </c>
      <c r="C11" s="417" t="s">
        <v>156</v>
      </c>
      <c r="D11" s="887" t="s">
        <v>342</v>
      </c>
      <c r="E11" s="418" t="s">
        <v>157</v>
      </c>
      <c r="F11" s="415" t="s">
        <v>161</v>
      </c>
      <c r="G11" s="418" t="s">
        <v>158</v>
      </c>
      <c r="H11" s="419" t="s">
        <v>155</v>
      </c>
      <c r="I11" s="419" t="s">
        <v>9</v>
      </c>
      <c r="J11" s="419" t="s">
        <v>10</v>
      </c>
      <c r="K11" s="420" t="s">
        <v>86</v>
      </c>
      <c r="L11" s="77"/>
      <c r="M11" s="77"/>
      <c r="N11" s="77"/>
    </row>
    <row r="12" spans="1:14" ht="1.5" customHeight="1" thickBot="1">
      <c r="B12" s="265" t="s">
        <v>6</v>
      </c>
      <c r="C12" s="266" t="s">
        <v>156</v>
      </c>
      <c r="D12" s="888"/>
      <c r="E12" s="267" t="s">
        <v>157</v>
      </c>
      <c r="F12" s="268" t="s">
        <v>161</v>
      </c>
      <c r="G12" s="428" t="s">
        <v>158</v>
      </c>
      <c r="H12" s="429" t="s">
        <v>155</v>
      </c>
      <c r="I12" s="269" t="s">
        <v>9</v>
      </c>
      <c r="J12" s="269" t="s">
        <v>10</v>
      </c>
      <c r="K12" s="270" t="s">
        <v>86</v>
      </c>
      <c r="L12" s="77"/>
      <c r="M12" s="77"/>
      <c r="N12" s="77"/>
    </row>
    <row r="13" spans="1:14" ht="15.75" customHeight="1" thickBot="1">
      <c r="A13" s="259">
        <v>1</v>
      </c>
      <c r="B13" s="271">
        <v>1</v>
      </c>
      <c r="C13" s="272" t="s">
        <v>206</v>
      </c>
      <c r="D13" s="889"/>
      <c r="E13" s="273"/>
      <c r="F13" s="273"/>
      <c r="G13" s="430"/>
      <c r="H13" s="430"/>
      <c r="I13" s="273"/>
      <c r="J13" s="274"/>
      <c r="K13" s="275">
        <f>K14+K25</f>
        <v>0</v>
      </c>
      <c r="L13" s="77"/>
      <c r="M13" s="77"/>
      <c r="N13" s="77"/>
    </row>
    <row r="14" spans="1:14" ht="15.75" customHeight="1">
      <c r="A14" s="259">
        <v>2</v>
      </c>
      <c r="B14" s="276">
        <v>1.01</v>
      </c>
      <c r="C14" s="277" t="s">
        <v>172</v>
      </c>
      <c r="D14" s="890"/>
      <c r="E14" s="277"/>
      <c r="F14" s="278"/>
      <c r="G14" s="383"/>
      <c r="H14" s="431">
        <v>1</v>
      </c>
      <c r="I14" s="280" t="s">
        <v>114</v>
      </c>
      <c r="J14" s="281">
        <v>0</v>
      </c>
      <c r="K14" s="282">
        <f>H14*J14</f>
        <v>0</v>
      </c>
      <c r="L14" s="77"/>
      <c r="M14" s="77"/>
      <c r="N14" s="77"/>
    </row>
    <row r="15" spans="1:14" ht="36">
      <c r="A15" s="259">
        <v>3</v>
      </c>
      <c r="B15" s="283" t="s">
        <v>105</v>
      </c>
      <c r="C15" s="284" t="s">
        <v>173</v>
      </c>
      <c r="D15" s="284"/>
      <c r="E15" s="285"/>
      <c r="F15" s="286"/>
      <c r="G15" s="401"/>
      <c r="H15" s="401"/>
      <c r="I15" s="288"/>
      <c r="J15" s="289"/>
      <c r="K15" s="290"/>
      <c r="L15" s="77"/>
      <c r="M15" s="77"/>
      <c r="N15" s="77"/>
    </row>
    <row r="16" spans="1:14" ht="36">
      <c r="A16" s="259">
        <v>3</v>
      </c>
      <c r="B16" s="283" t="s">
        <v>106</v>
      </c>
      <c r="C16" s="284" t="s">
        <v>224</v>
      </c>
      <c r="D16" s="303"/>
      <c r="E16" s="291"/>
      <c r="F16" s="291"/>
      <c r="G16" s="423"/>
      <c r="H16" s="401"/>
      <c r="I16" s="293"/>
      <c r="J16" s="294"/>
      <c r="K16" s="295"/>
      <c r="L16" s="77"/>
      <c r="M16" s="77"/>
      <c r="N16" s="77"/>
    </row>
    <row r="17" spans="1:14" ht="24">
      <c r="A17" s="259">
        <v>3</v>
      </c>
      <c r="B17" s="283" t="s">
        <v>107</v>
      </c>
      <c r="C17" s="297" t="s">
        <v>174</v>
      </c>
      <c r="D17" s="756"/>
      <c r="E17" s="298"/>
      <c r="F17" s="298"/>
      <c r="G17" s="423"/>
      <c r="H17" s="432"/>
      <c r="I17" s="299"/>
      <c r="J17" s="300"/>
      <c r="K17" s="301"/>
      <c r="L17" s="77"/>
      <c r="M17" s="77"/>
      <c r="N17" s="77"/>
    </row>
    <row r="18" spans="1:14" ht="60">
      <c r="A18" s="259">
        <v>3</v>
      </c>
      <c r="B18" s="283" t="s">
        <v>108</v>
      </c>
      <c r="C18" s="303" t="s">
        <v>175</v>
      </c>
      <c r="D18" s="303"/>
      <c r="E18" s="291"/>
      <c r="F18" s="291"/>
      <c r="G18" s="401"/>
      <c r="H18" s="401"/>
      <c r="I18" s="304"/>
      <c r="J18" s="305"/>
      <c r="K18" s="289"/>
      <c r="L18" s="77"/>
      <c r="M18" s="77"/>
      <c r="N18" s="77"/>
    </row>
    <row r="19" spans="1:14" ht="36">
      <c r="A19" s="259">
        <v>3</v>
      </c>
      <c r="B19" s="283" t="s">
        <v>109</v>
      </c>
      <c r="C19" s="303" t="s">
        <v>176</v>
      </c>
      <c r="D19" s="303"/>
      <c r="E19" s="306"/>
      <c r="F19" s="306"/>
      <c r="G19" s="423"/>
      <c r="H19" s="433"/>
      <c r="I19" s="308"/>
      <c r="J19" s="289"/>
      <c r="K19" s="309"/>
      <c r="L19" s="77"/>
      <c r="M19" s="77"/>
      <c r="N19" s="77"/>
    </row>
    <row r="20" spans="1:14" ht="48">
      <c r="A20" s="259">
        <v>3</v>
      </c>
      <c r="B20" s="283" t="s">
        <v>110</v>
      </c>
      <c r="C20" s="284" t="s">
        <v>177</v>
      </c>
      <c r="D20" s="303"/>
      <c r="E20" s="313"/>
      <c r="F20" s="311"/>
      <c r="G20" s="434"/>
      <c r="H20" s="435"/>
      <c r="I20" s="313"/>
      <c r="J20" s="314"/>
      <c r="K20" s="315"/>
      <c r="L20" s="77"/>
      <c r="M20" s="85"/>
      <c r="N20" s="77"/>
    </row>
    <row r="21" spans="1:14" ht="36">
      <c r="A21" s="259">
        <v>3</v>
      </c>
      <c r="B21" s="283" t="s">
        <v>111</v>
      </c>
      <c r="C21" s="316" t="s">
        <v>178</v>
      </c>
      <c r="D21" s="757"/>
      <c r="E21" s="317"/>
      <c r="F21" s="317"/>
      <c r="G21" s="436"/>
      <c r="H21" s="436"/>
      <c r="I21" s="318"/>
      <c r="J21" s="319"/>
      <c r="K21" s="295"/>
      <c r="L21" s="77"/>
      <c r="M21" s="77"/>
      <c r="N21" s="77"/>
    </row>
    <row r="22" spans="1:14" ht="24">
      <c r="A22" s="259">
        <v>3</v>
      </c>
      <c r="B22" s="283" t="s">
        <v>112</v>
      </c>
      <c r="C22" s="316" t="s">
        <v>179</v>
      </c>
      <c r="D22" s="316"/>
      <c r="E22" s="320"/>
      <c r="F22" s="317"/>
      <c r="G22" s="436"/>
      <c r="H22" s="437"/>
      <c r="I22" s="320"/>
      <c r="J22" s="319"/>
      <c r="K22" s="295"/>
      <c r="L22" s="77"/>
      <c r="M22" s="77"/>
      <c r="N22" s="77"/>
    </row>
    <row r="23" spans="1:14" ht="24">
      <c r="A23" s="259">
        <v>3</v>
      </c>
      <c r="B23" s="283" t="s">
        <v>113</v>
      </c>
      <c r="C23" s="284" t="s">
        <v>180</v>
      </c>
      <c r="D23" s="284"/>
      <c r="E23" s="320"/>
      <c r="F23" s="320"/>
      <c r="G23" s="437"/>
      <c r="H23" s="437"/>
      <c r="I23" s="321"/>
      <c r="J23" s="322"/>
      <c r="K23" s="322"/>
    </row>
    <row r="24" spans="1:14" ht="9" customHeight="1">
      <c r="A24" s="491"/>
      <c r="B24" s="323"/>
      <c r="C24" s="285" t="s">
        <v>181</v>
      </c>
      <c r="D24" s="891"/>
      <c r="E24" s="285"/>
      <c r="F24" s="285"/>
      <c r="G24" s="401"/>
      <c r="H24" s="401"/>
      <c r="I24" s="287"/>
      <c r="J24" s="294"/>
      <c r="K24" s="294"/>
    </row>
    <row r="25" spans="1:14" ht="15" customHeight="1">
      <c r="A25" s="259">
        <v>2</v>
      </c>
      <c r="B25" s="324">
        <v>1.02</v>
      </c>
      <c r="C25" s="325" t="s">
        <v>182</v>
      </c>
      <c r="D25" s="892"/>
      <c r="E25" s="326"/>
      <c r="F25" s="326"/>
      <c r="G25" s="405"/>
      <c r="H25" s="438">
        <v>1</v>
      </c>
      <c r="I25" s="328" t="s">
        <v>114</v>
      </c>
      <c r="J25" s="329">
        <v>0</v>
      </c>
      <c r="K25" s="329">
        <f>H25*J25</f>
        <v>0</v>
      </c>
    </row>
    <row r="26" spans="1:14" ht="24">
      <c r="A26" s="259">
        <v>3</v>
      </c>
      <c r="B26" s="283" t="s">
        <v>115</v>
      </c>
      <c r="C26" s="284" t="s">
        <v>183</v>
      </c>
      <c r="D26" s="462"/>
      <c r="E26" s="330"/>
      <c r="F26" s="330"/>
      <c r="G26" s="439"/>
      <c r="H26" s="439"/>
      <c r="I26" s="331"/>
      <c r="J26" s="311"/>
      <c r="K26" s="330"/>
    </row>
    <row r="27" spans="1:14" ht="24">
      <c r="A27" s="259">
        <v>3</v>
      </c>
      <c r="B27" s="283" t="s">
        <v>116</v>
      </c>
      <c r="C27" s="284" t="s">
        <v>184</v>
      </c>
      <c r="D27" s="462"/>
      <c r="E27" s="332"/>
      <c r="F27" s="332"/>
      <c r="G27" s="440"/>
      <c r="H27" s="440"/>
      <c r="I27" s="333"/>
      <c r="J27" s="309"/>
      <c r="K27" s="294"/>
    </row>
    <row r="28" spans="1:14" ht="36">
      <c r="A28" s="259">
        <v>3</v>
      </c>
      <c r="B28" s="283" t="s">
        <v>117</v>
      </c>
      <c r="C28" s="334" t="s">
        <v>185</v>
      </c>
      <c r="D28" s="334"/>
      <c r="E28" s="335"/>
      <c r="F28" s="336"/>
      <c r="G28" s="440"/>
      <c r="H28" s="441"/>
      <c r="I28" s="337"/>
      <c r="J28" s="309"/>
      <c r="K28" s="294"/>
    </row>
    <row r="29" spans="1:14" ht="24">
      <c r="A29" s="259">
        <v>3</v>
      </c>
      <c r="B29" s="283" t="s">
        <v>118</v>
      </c>
      <c r="C29" s="284" t="s">
        <v>186</v>
      </c>
      <c r="D29" s="758"/>
      <c r="E29" s="338"/>
      <c r="F29" s="338"/>
      <c r="G29" s="442"/>
      <c r="H29" s="442"/>
      <c r="I29" s="339"/>
      <c r="J29" s="340"/>
      <c r="K29" s="338"/>
    </row>
    <row r="30" spans="1:14">
      <c r="A30" s="259">
        <v>3</v>
      </c>
      <c r="B30" s="283" t="s">
        <v>119</v>
      </c>
      <c r="C30" s="341" t="s">
        <v>187</v>
      </c>
      <c r="D30" s="758"/>
      <c r="E30" s="338"/>
      <c r="F30" s="338"/>
      <c r="G30" s="442"/>
      <c r="H30" s="442"/>
      <c r="I30" s="339"/>
      <c r="J30" s="340"/>
      <c r="K30" s="338"/>
    </row>
    <row r="31" spans="1:14" ht="36">
      <c r="A31" s="259">
        <v>3</v>
      </c>
      <c r="B31" s="302" t="s">
        <v>120</v>
      </c>
      <c r="C31" s="297" t="s">
        <v>188</v>
      </c>
      <c r="D31" s="297"/>
      <c r="E31" s="342"/>
      <c r="F31" s="343"/>
      <c r="G31" s="443"/>
      <c r="H31" s="443"/>
      <c r="I31" s="345"/>
      <c r="J31" s="346"/>
      <c r="K31" s="305"/>
    </row>
    <row r="32" spans="1:14" ht="9" customHeight="1" thickBot="1">
      <c r="A32" s="259"/>
      <c r="B32" s="422"/>
      <c r="C32" s="380" t="s">
        <v>181</v>
      </c>
      <c r="D32" s="893"/>
      <c r="E32" s="348"/>
      <c r="F32" s="348"/>
      <c r="G32" s="444"/>
      <c r="H32" s="444"/>
      <c r="I32" s="349"/>
      <c r="J32" s="350"/>
      <c r="K32" s="351"/>
    </row>
    <row r="33" spans="1:11" ht="14.4" thickBot="1">
      <c r="A33" s="259">
        <v>1</v>
      </c>
      <c r="B33" s="445">
        <v>2</v>
      </c>
      <c r="C33" s="446" t="s">
        <v>205</v>
      </c>
      <c r="D33" s="894"/>
      <c r="E33" s="447"/>
      <c r="F33" s="447"/>
      <c r="G33" s="448"/>
      <c r="H33" s="448"/>
      <c r="I33" s="447"/>
      <c r="J33" s="449"/>
      <c r="K33" s="450">
        <f>K34+K40+K47</f>
        <v>0</v>
      </c>
    </row>
    <row r="34" spans="1:11">
      <c r="A34" s="255">
        <v>2</v>
      </c>
      <c r="B34" s="276">
        <v>2.0099999999999998</v>
      </c>
      <c r="C34" s="356" t="s">
        <v>192</v>
      </c>
      <c r="D34" s="895"/>
      <c r="E34" s="278"/>
      <c r="F34" s="278"/>
      <c r="G34" s="383">
        <f>G35+G36+G37</f>
        <v>28</v>
      </c>
      <c r="H34" s="431">
        <v>1</v>
      </c>
      <c r="I34" s="280" t="s">
        <v>114</v>
      </c>
      <c r="J34" s="281">
        <v>0</v>
      </c>
      <c r="K34" s="282">
        <f>H34*J34</f>
        <v>0</v>
      </c>
    </row>
    <row r="35" spans="1:11" ht="24">
      <c r="A35" s="503">
        <v>3</v>
      </c>
      <c r="B35" s="368" t="s">
        <v>121</v>
      </c>
      <c r="C35" s="284" t="s">
        <v>225</v>
      </c>
      <c r="D35" s="357"/>
      <c r="E35" s="291" t="s">
        <v>160</v>
      </c>
      <c r="F35" s="291"/>
      <c r="G35" s="423">
        <v>18</v>
      </c>
      <c r="H35" s="423"/>
      <c r="I35" s="358" t="s">
        <v>130</v>
      </c>
      <c r="J35" s="295"/>
      <c r="K35" s="309"/>
    </row>
    <row r="36" spans="1:11" ht="24">
      <c r="A36" s="503">
        <v>3</v>
      </c>
      <c r="B36" s="368" t="s">
        <v>122</v>
      </c>
      <c r="C36" s="451" t="s">
        <v>226</v>
      </c>
      <c r="D36" s="759"/>
      <c r="E36" s="291" t="s">
        <v>160</v>
      </c>
      <c r="F36" s="291"/>
      <c r="G36" s="401">
        <v>5</v>
      </c>
      <c r="H36" s="401"/>
      <c r="I36" s="452" t="s">
        <v>89</v>
      </c>
      <c r="J36" s="295"/>
      <c r="K36" s="346"/>
    </row>
    <row r="37" spans="1:11" ht="24">
      <c r="A37" s="503">
        <v>3</v>
      </c>
      <c r="B37" s="386" t="s">
        <v>123</v>
      </c>
      <c r="C37" s="451" t="s">
        <v>227</v>
      </c>
      <c r="D37" s="759"/>
      <c r="E37" s="291" t="s">
        <v>160</v>
      </c>
      <c r="F37" s="291"/>
      <c r="G37" s="423">
        <v>5</v>
      </c>
      <c r="H37" s="453"/>
      <c r="I37" s="452" t="s">
        <v>89</v>
      </c>
      <c r="J37" s="454"/>
      <c r="K37" s="455"/>
    </row>
    <row r="38" spans="1:11">
      <c r="A38" s="503">
        <v>3</v>
      </c>
      <c r="B38" s="386" t="s">
        <v>124</v>
      </c>
      <c r="C38" s="284" t="s">
        <v>189</v>
      </c>
      <c r="D38" s="303"/>
      <c r="E38" s="291" t="s">
        <v>160</v>
      </c>
      <c r="F38" s="291"/>
      <c r="G38" s="423"/>
      <c r="H38" s="401"/>
      <c r="I38" s="360"/>
      <c r="J38" s="309"/>
      <c r="K38" s="309"/>
    </row>
    <row r="39" spans="1:11" ht="9" customHeight="1">
      <c r="A39" s="491"/>
      <c r="B39" s="423"/>
      <c r="C39" s="454" t="s">
        <v>181</v>
      </c>
      <c r="D39" s="896"/>
      <c r="E39" s="361"/>
      <c r="F39" s="361"/>
      <c r="G39" s="439"/>
      <c r="H39" s="456"/>
      <c r="I39" s="362"/>
      <c r="J39" s="361"/>
      <c r="K39" s="361"/>
    </row>
    <row r="40" spans="1:11">
      <c r="A40" s="491">
        <v>2</v>
      </c>
      <c r="B40" s="363">
        <v>2.02</v>
      </c>
      <c r="C40" s="457" t="s">
        <v>228</v>
      </c>
      <c r="D40" s="897"/>
      <c r="E40" s="458"/>
      <c r="F40" s="459"/>
      <c r="G40" s="460"/>
      <c r="H40" s="461">
        <v>1</v>
      </c>
      <c r="I40" s="365" t="s">
        <v>114</v>
      </c>
      <c r="J40" s="366">
        <v>0</v>
      </c>
      <c r="K40" s="367">
        <f>H40*J40</f>
        <v>0</v>
      </c>
    </row>
    <row r="41" spans="1:11" ht="24">
      <c r="A41" s="491">
        <v>3</v>
      </c>
      <c r="B41" s="368" t="s">
        <v>125</v>
      </c>
      <c r="C41" s="462" t="s">
        <v>229</v>
      </c>
      <c r="D41" s="760"/>
      <c r="E41" s="291" t="s">
        <v>160</v>
      </c>
      <c r="F41" s="291"/>
      <c r="G41" s="401">
        <v>5</v>
      </c>
      <c r="H41" s="401"/>
      <c r="I41" s="333" t="s">
        <v>89</v>
      </c>
      <c r="J41" s="361"/>
      <c r="K41" s="361"/>
    </row>
    <row r="42" spans="1:11" ht="24">
      <c r="A42" s="491">
        <v>3</v>
      </c>
      <c r="B42" s="368" t="s">
        <v>126</v>
      </c>
      <c r="C42" s="462" t="s">
        <v>230</v>
      </c>
      <c r="D42" s="760"/>
      <c r="E42" s="291" t="s">
        <v>160</v>
      </c>
      <c r="F42" s="291"/>
      <c r="G42" s="401">
        <v>5</v>
      </c>
      <c r="H42" s="401"/>
      <c r="I42" s="333" t="s">
        <v>89</v>
      </c>
      <c r="J42" s="371"/>
      <c r="K42" s="371"/>
    </row>
    <row r="43" spans="1:11" ht="24">
      <c r="A43" s="491">
        <v>3</v>
      </c>
      <c r="B43" s="368" t="s">
        <v>127</v>
      </c>
      <c r="C43" s="462" t="s">
        <v>231</v>
      </c>
      <c r="D43" s="760"/>
      <c r="E43" s="291" t="s">
        <v>160</v>
      </c>
      <c r="F43" s="291"/>
      <c r="G43" s="401">
        <v>5</v>
      </c>
      <c r="H43" s="401"/>
      <c r="I43" s="333" t="s">
        <v>89</v>
      </c>
      <c r="J43" s="371"/>
      <c r="K43" s="371"/>
    </row>
    <row r="44" spans="1:11" ht="24">
      <c r="A44" s="491">
        <v>3</v>
      </c>
      <c r="B44" s="368" t="s">
        <v>128</v>
      </c>
      <c r="C44" s="462" t="s">
        <v>232</v>
      </c>
      <c r="D44" s="760"/>
      <c r="E44" s="291" t="s">
        <v>160</v>
      </c>
      <c r="F44" s="291"/>
      <c r="G44" s="401">
        <v>1</v>
      </c>
      <c r="H44" s="401"/>
      <c r="I44" s="333" t="s">
        <v>89</v>
      </c>
      <c r="J44" s="371"/>
      <c r="K44" s="371"/>
    </row>
    <row r="45" spans="1:11" ht="24">
      <c r="A45" s="491">
        <v>3</v>
      </c>
      <c r="B45" s="368" t="s">
        <v>129</v>
      </c>
      <c r="C45" s="462" t="s">
        <v>233</v>
      </c>
      <c r="D45" s="760"/>
      <c r="E45" s="291" t="s">
        <v>160</v>
      </c>
      <c r="F45" s="291"/>
      <c r="G45" s="401"/>
      <c r="H45" s="401"/>
      <c r="I45" s="333"/>
      <c r="J45" s="371"/>
      <c r="K45" s="371"/>
    </row>
    <row r="46" spans="1:11" ht="9" customHeight="1">
      <c r="A46" s="491"/>
      <c r="B46" s="368"/>
      <c r="C46" s="463" t="s">
        <v>181</v>
      </c>
      <c r="D46" s="463"/>
      <c r="E46" s="287"/>
      <c r="F46" s="287"/>
      <c r="G46" s="401"/>
      <c r="H46" s="401"/>
      <c r="I46" s="333"/>
      <c r="J46" s="371"/>
      <c r="K46" s="371"/>
    </row>
    <row r="47" spans="1:11">
      <c r="A47" s="491">
        <v>2</v>
      </c>
      <c r="B47" s="276">
        <v>2.0299999999999998</v>
      </c>
      <c r="C47" s="356" t="s">
        <v>190</v>
      </c>
      <c r="D47" s="480"/>
      <c r="E47" s="356"/>
      <c r="F47" s="356"/>
      <c r="G47" s="404">
        <f>G48+G49+G50+G51</f>
        <v>91</v>
      </c>
      <c r="H47" s="461">
        <v>1</v>
      </c>
      <c r="I47" s="365" t="s">
        <v>114</v>
      </c>
      <c r="J47" s="367">
        <v>0</v>
      </c>
      <c r="K47" s="367">
        <f>H47*J47</f>
        <v>0</v>
      </c>
    </row>
    <row r="48" spans="1:11" ht="24">
      <c r="A48" s="491">
        <v>3</v>
      </c>
      <c r="B48" s="424" t="s">
        <v>131</v>
      </c>
      <c r="C48" s="284" t="s">
        <v>191</v>
      </c>
      <c r="D48" s="303"/>
      <c r="E48" s="291" t="s">
        <v>160</v>
      </c>
      <c r="F48" s="464">
        <v>59.5</v>
      </c>
      <c r="G48" s="401">
        <v>60</v>
      </c>
      <c r="H48" s="401"/>
      <c r="I48" s="374" t="s">
        <v>349</v>
      </c>
      <c r="J48" s="371"/>
      <c r="K48" s="371"/>
    </row>
    <row r="49" spans="1:11" ht="24">
      <c r="A49" s="491">
        <v>3</v>
      </c>
      <c r="B49" s="424" t="s">
        <v>132</v>
      </c>
      <c r="C49" s="284" t="s">
        <v>234</v>
      </c>
      <c r="D49" s="303"/>
      <c r="E49" s="291" t="s">
        <v>160</v>
      </c>
      <c r="F49" s="464">
        <v>12.44</v>
      </c>
      <c r="G49" s="401">
        <v>13</v>
      </c>
      <c r="H49" s="401"/>
      <c r="I49" s="374" t="s">
        <v>349</v>
      </c>
      <c r="J49" s="371"/>
      <c r="K49" s="371"/>
    </row>
    <row r="50" spans="1:11" ht="24">
      <c r="A50" s="491">
        <v>3</v>
      </c>
      <c r="B50" s="424" t="s">
        <v>133</v>
      </c>
      <c r="C50" s="284" t="s">
        <v>235</v>
      </c>
      <c r="D50" s="303"/>
      <c r="E50" s="291" t="s">
        <v>160</v>
      </c>
      <c r="F50" s="464">
        <v>15.49</v>
      </c>
      <c r="G50" s="401">
        <v>16</v>
      </c>
      <c r="H50" s="401"/>
      <c r="I50" s="374" t="s">
        <v>349</v>
      </c>
      <c r="J50" s="371"/>
      <c r="K50" s="371"/>
    </row>
    <row r="51" spans="1:11" ht="24">
      <c r="A51" s="491">
        <v>3</v>
      </c>
      <c r="B51" s="424" t="s">
        <v>134</v>
      </c>
      <c r="C51" s="284" t="s">
        <v>236</v>
      </c>
      <c r="D51" s="303"/>
      <c r="E51" s="291" t="s">
        <v>160</v>
      </c>
      <c r="F51" s="464">
        <v>1.72</v>
      </c>
      <c r="G51" s="401">
        <v>2</v>
      </c>
      <c r="H51" s="401"/>
      <c r="I51" s="374" t="s">
        <v>349</v>
      </c>
      <c r="J51" s="371"/>
      <c r="K51" s="371"/>
    </row>
    <row r="52" spans="1:11" ht="24">
      <c r="A52" s="491">
        <v>3</v>
      </c>
      <c r="B52" s="424" t="s">
        <v>135</v>
      </c>
      <c r="C52" s="284" t="s">
        <v>237</v>
      </c>
      <c r="D52" s="303"/>
      <c r="E52" s="291" t="s">
        <v>160</v>
      </c>
      <c r="F52" s="291"/>
      <c r="G52" s="401"/>
      <c r="H52" s="401"/>
      <c r="I52" s="333"/>
      <c r="J52" s="371"/>
      <c r="K52" s="371"/>
    </row>
    <row r="53" spans="1:11" ht="9" customHeight="1" thickBot="1">
      <c r="A53" s="491"/>
      <c r="B53" s="376"/>
      <c r="C53" s="465" t="s">
        <v>181</v>
      </c>
      <c r="D53" s="898"/>
      <c r="E53" s="466"/>
      <c r="F53" s="466"/>
      <c r="G53" s="376"/>
      <c r="H53" s="376"/>
      <c r="I53" s="381"/>
      <c r="J53" s="382"/>
      <c r="K53" s="382"/>
    </row>
    <row r="54" spans="1:11" ht="14.4" thickBot="1">
      <c r="A54" s="491">
        <v>1</v>
      </c>
      <c r="B54" s="445">
        <v>3</v>
      </c>
      <c r="C54" s="446" t="s">
        <v>207</v>
      </c>
      <c r="D54" s="894"/>
      <c r="E54" s="447"/>
      <c r="F54" s="447"/>
      <c r="G54" s="448"/>
      <c r="H54" s="448"/>
      <c r="I54" s="447"/>
      <c r="J54" s="449"/>
      <c r="K54" s="450">
        <f>K55</f>
        <v>0</v>
      </c>
    </row>
    <row r="55" spans="1:11">
      <c r="A55" s="491">
        <v>2</v>
      </c>
      <c r="B55" s="383">
        <v>3.01</v>
      </c>
      <c r="C55" s="467" t="s">
        <v>366</v>
      </c>
      <c r="D55" s="899" t="s">
        <v>367</v>
      </c>
      <c r="E55" s="468"/>
      <c r="F55" s="469">
        <v>10.6</v>
      </c>
      <c r="G55" s="383">
        <v>11</v>
      </c>
      <c r="H55" s="383">
        <v>11</v>
      </c>
      <c r="I55" s="385" t="s">
        <v>144</v>
      </c>
      <c r="J55" s="282">
        <v>0</v>
      </c>
      <c r="K55" s="282">
        <f>H55*J55</f>
        <v>0</v>
      </c>
    </row>
    <row r="56" spans="1:11">
      <c r="A56" s="491">
        <v>3</v>
      </c>
      <c r="B56" s="386" t="s">
        <v>136</v>
      </c>
      <c r="C56" s="788" t="s">
        <v>272</v>
      </c>
      <c r="D56" s="497"/>
      <c r="E56" s="291"/>
      <c r="F56" s="387"/>
      <c r="G56" s="401"/>
      <c r="H56" s="470"/>
      <c r="I56" s="345"/>
      <c r="J56" s="346"/>
      <c r="K56" s="346"/>
    </row>
    <row r="57" spans="1:11" ht="24">
      <c r="A57" s="491">
        <v>3</v>
      </c>
      <c r="B57" s="386"/>
      <c r="C57" s="284" t="s">
        <v>238</v>
      </c>
      <c r="D57" s="284"/>
      <c r="E57" s="291"/>
      <c r="F57" s="387"/>
      <c r="G57" s="471"/>
      <c r="H57" s="470"/>
      <c r="I57" s="345"/>
      <c r="J57" s="346"/>
      <c r="K57" s="346"/>
    </row>
    <row r="58" spans="1:11" ht="24">
      <c r="A58" s="491">
        <v>3</v>
      </c>
      <c r="B58" s="386" t="s">
        <v>137</v>
      </c>
      <c r="C58" s="284" t="s">
        <v>239</v>
      </c>
      <c r="D58" s="891" t="s">
        <v>352</v>
      </c>
      <c r="E58" s="291"/>
      <c r="F58" s="390"/>
      <c r="G58" s="401"/>
      <c r="H58" s="401"/>
      <c r="I58" s="333" t="s">
        <v>144</v>
      </c>
      <c r="J58" s="371"/>
      <c r="K58" s="371"/>
    </row>
    <row r="59" spans="1:11">
      <c r="A59" s="491">
        <v>3</v>
      </c>
      <c r="B59" s="386" t="s">
        <v>138</v>
      </c>
      <c r="C59" s="284" t="s">
        <v>240</v>
      </c>
      <c r="D59" s="900" t="s">
        <v>362</v>
      </c>
      <c r="E59" s="291"/>
      <c r="F59" s="390"/>
      <c r="G59" s="440"/>
      <c r="H59" s="401"/>
      <c r="I59" s="333"/>
      <c r="J59" s="371"/>
      <c r="K59" s="371"/>
    </row>
    <row r="60" spans="1:11">
      <c r="A60" s="491">
        <v>3</v>
      </c>
      <c r="B60" s="386" t="s">
        <v>139</v>
      </c>
      <c r="C60" s="284" t="s">
        <v>193</v>
      </c>
      <c r="D60" s="900" t="s">
        <v>341</v>
      </c>
      <c r="E60" s="291"/>
      <c r="F60" s="390"/>
      <c r="G60" s="440"/>
      <c r="H60" s="401"/>
      <c r="I60" s="333"/>
      <c r="J60" s="371"/>
      <c r="K60" s="371"/>
    </row>
    <row r="61" spans="1:11">
      <c r="A61" s="491">
        <v>3</v>
      </c>
      <c r="B61" s="386" t="s">
        <v>140</v>
      </c>
      <c r="C61" s="284" t="s">
        <v>194</v>
      </c>
      <c r="D61" s="303"/>
      <c r="E61" s="291"/>
      <c r="F61" s="390"/>
      <c r="G61" s="440"/>
      <c r="H61" s="401"/>
      <c r="I61" s="333"/>
      <c r="J61" s="371"/>
      <c r="K61" s="371"/>
    </row>
    <row r="62" spans="1:11">
      <c r="A62" s="491">
        <v>3</v>
      </c>
      <c r="B62" s="386" t="s">
        <v>141</v>
      </c>
      <c r="C62" s="284" t="s">
        <v>195</v>
      </c>
      <c r="D62" s="284"/>
      <c r="E62" s="285"/>
      <c r="F62" s="285"/>
      <c r="G62" s="401"/>
      <c r="H62" s="401"/>
      <c r="I62" s="333"/>
      <c r="J62" s="371"/>
      <c r="K62" s="371"/>
    </row>
    <row r="63" spans="1:11">
      <c r="A63" s="491">
        <v>3</v>
      </c>
      <c r="B63" s="386" t="s">
        <v>142</v>
      </c>
      <c r="C63" s="341" t="s">
        <v>196</v>
      </c>
      <c r="D63" s="341"/>
      <c r="E63" s="285"/>
      <c r="F63" s="342"/>
      <c r="G63" s="470"/>
      <c r="H63" s="470"/>
      <c r="I63" s="345"/>
      <c r="J63" s="392"/>
      <c r="K63" s="392"/>
    </row>
    <row r="64" spans="1:11">
      <c r="A64" s="491">
        <v>3</v>
      </c>
      <c r="B64" s="386" t="s">
        <v>143</v>
      </c>
      <c r="C64" s="341" t="s">
        <v>197</v>
      </c>
      <c r="D64" s="341"/>
      <c r="E64" s="285"/>
      <c r="F64" s="343"/>
      <c r="G64" s="470"/>
      <c r="H64" s="470"/>
      <c r="I64" s="345"/>
      <c r="J64" s="392"/>
      <c r="K64" s="392"/>
    </row>
    <row r="65" spans="1:11" ht="9" customHeight="1" thickBot="1">
      <c r="A65" s="491"/>
      <c r="B65" s="393"/>
      <c r="C65" s="395" t="s">
        <v>181</v>
      </c>
      <c r="D65" s="893"/>
      <c r="E65" s="348"/>
      <c r="F65" s="348"/>
      <c r="G65" s="393"/>
      <c r="H65" s="393"/>
      <c r="I65" s="349"/>
      <c r="J65" s="396"/>
      <c r="K65" s="396"/>
    </row>
    <row r="66" spans="1:11" ht="14.4" thickBot="1">
      <c r="A66" s="490">
        <v>1</v>
      </c>
      <c r="B66" s="445">
        <v>4</v>
      </c>
      <c r="C66" s="446" t="s">
        <v>208</v>
      </c>
      <c r="D66" s="894"/>
      <c r="E66" s="447"/>
      <c r="F66" s="447"/>
      <c r="G66" s="448"/>
      <c r="H66" s="448"/>
      <c r="I66" s="447"/>
      <c r="J66" s="449"/>
      <c r="K66" s="450">
        <f>K67+K77</f>
        <v>0</v>
      </c>
    </row>
    <row r="67" spans="1:11">
      <c r="A67" s="491">
        <v>2</v>
      </c>
      <c r="B67" s="383">
        <v>4.01</v>
      </c>
      <c r="C67" s="279" t="s">
        <v>198</v>
      </c>
      <c r="D67" s="901"/>
      <c r="E67" s="279"/>
      <c r="F67" s="472">
        <v>96.5</v>
      </c>
      <c r="G67" s="383">
        <v>112</v>
      </c>
      <c r="H67" s="493">
        <v>112</v>
      </c>
      <c r="I67" s="398" t="s">
        <v>338</v>
      </c>
      <c r="J67" s="282">
        <v>0</v>
      </c>
      <c r="K67" s="282">
        <f>H67*J67</f>
        <v>0</v>
      </c>
    </row>
    <row r="68" spans="1:11">
      <c r="A68" s="491">
        <v>3</v>
      </c>
      <c r="B68" s="386" t="s">
        <v>145</v>
      </c>
      <c r="C68" s="341" t="s">
        <v>277</v>
      </c>
      <c r="D68" s="924"/>
      <c r="E68" s="389"/>
      <c r="F68" s="389"/>
      <c r="G68" s="470"/>
      <c r="H68" s="470"/>
      <c r="I68" s="345"/>
      <c r="J68" s="346"/>
      <c r="K68" s="346"/>
    </row>
    <row r="69" spans="1:11">
      <c r="A69" s="491">
        <v>3</v>
      </c>
      <c r="B69" s="386" t="s">
        <v>146</v>
      </c>
      <c r="C69" s="341" t="s">
        <v>278</v>
      </c>
      <c r="D69" s="924"/>
      <c r="E69" s="389"/>
      <c r="F69" s="399"/>
      <c r="G69" s="470"/>
      <c r="H69" s="470"/>
      <c r="I69" s="345"/>
      <c r="J69" s="346"/>
      <c r="K69" s="346"/>
    </row>
    <row r="70" spans="1:11">
      <c r="A70" s="491">
        <v>3</v>
      </c>
      <c r="B70" s="386" t="s">
        <v>147</v>
      </c>
      <c r="C70" s="341" t="s">
        <v>199</v>
      </c>
      <c r="D70" s="924"/>
      <c r="E70" s="389"/>
      <c r="F70" s="399"/>
      <c r="G70" s="470"/>
      <c r="H70" s="470"/>
      <c r="I70" s="345"/>
      <c r="J70" s="346"/>
      <c r="K70" s="346"/>
    </row>
    <row r="71" spans="1:11" ht="24">
      <c r="A71" s="491">
        <v>3</v>
      </c>
      <c r="B71" s="386" t="s">
        <v>148</v>
      </c>
      <c r="C71" s="341" t="s">
        <v>275</v>
      </c>
      <c r="D71" s="929" t="s">
        <v>357</v>
      </c>
      <c r="E71" s="389"/>
      <c r="F71" s="399"/>
      <c r="G71" s="470"/>
      <c r="H71" s="470"/>
      <c r="I71" s="345"/>
      <c r="J71" s="346"/>
      <c r="K71" s="346"/>
    </row>
    <row r="72" spans="1:11" ht="24">
      <c r="A72" s="491">
        <v>3</v>
      </c>
      <c r="B72" s="386" t="s">
        <v>257</v>
      </c>
      <c r="C72" s="284" t="s">
        <v>200</v>
      </c>
      <c r="D72" s="908"/>
      <c r="E72" s="287"/>
      <c r="F72" s="498"/>
      <c r="G72" s="401"/>
      <c r="H72" s="401"/>
      <c r="I72" s="345"/>
      <c r="J72" s="371"/>
      <c r="K72" s="371"/>
    </row>
    <row r="73" spans="1:11">
      <c r="A73" s="491">
        <v>3</v>
      </c>
      <c r="B73" s="386" t="s">
        <v>276</v>
      </c>
      <c r="C73" s="284" t="s">
        <v>307</v>
      </c>
      <c r="D73" s="908"/>
      <c r="E73" s="287"/>
      <c r="F73" s="287"/>
      <c r="G73" s="401"/>
      <c r="H73" s="401"/>
      <c r="I73" s="345"/>
      <c r="J73" s="371"/>
      <c r="K73" s="300"/>
    </row>
    <row r="74" spans="1:11">
      <c r="A74" s="491">
        <v>3</v>
      </c>
      <c r="B74" s="386" t="s">
        <v>279</v>
      </c>
      <c r="C74" s="341" t="s">
        <v>209</v>
      </c>
      <c r="D74" s="930" t="s">
        <v>355</v>
      </c>
      <c r="E74" s="389"/>
      <c r="F74" s="389"/>
      <c r="G74" s="470"/>
      <c r="H74" s="470"/>
      <c r="I74" s="345"/>
      <c r="J74" s="392"/>
      <c r="K74" s="473"/>
    </row>
    <row r="75" spans="1:11">
      <c r="A75" s="491">
        <v>3</v>
      </c>
      <c r="B75" s="386" t="s">
        <v>280</v>
      </c>
      <c r="C75" s="284" t="s">
        <v>210</v>
      </c>
      <c r="D75" s="908"/>
      <c r="E75" s="287"/>
      <c r="F75" s="287"/>
      <c r="G75" s="401"/>
      <c r="H75" s="401"/>
      <c r="I75" s="474"/>
      <c r="J75" s="371"/>
      <c r="K75" s="371"/>
    </row>
    <row r="76" spans="1:11">
      <c r="A76" s="491"/>
      <c r="B76" s="386"/>
      <c r="C76" s="475"/>
      <c r="D76" s="924"/>
      <c r="E76" s="389"/>
      <c r="F76" s="287"/>
      <c r="G76" s="470"/>
      <c r="H76" s="470"/>
      <c r="I76" s="474"/>
      <c r="J76" s="392"/>
      <c r="K76" s="392"/>
    </row>
    <row r="77" spans="1:11">
      <c r="A77" s="491">
        <v>2</v>
      </c>
      <c r="B77" s="404">
        <v>4.0199999999999996</v>
      </c>
      <c r="C77" s="372" t="s">
        <v>317</v>
      </c>
      <c r="D77" s="931"/>
      <c r="E77" s="372"/>
      <c r="F77" s="476">
        <v>11.06</v>
      </c>
      <c r="G77" s="404">
        <v>43</v>
      </c>
      <c r="H77" s="404">
        <v>43</v>
      </c>
      <c r="I77" s="477" t="s">
        <v>338</v>
      </c>
      <c r="J77" s="367">
        <v>0</v>
      </c>
      <c r="K77" s="367">
        <f>H77*J77</f>
        <v>0</v>
      </c>
    </row>
    <row r="78" spans="1:11" ht="15" customHeight="1">
      <c r="A78" s="491">
        <v>3</v>
      </c>
      <c r="B78" s="368" t="s">
        <v>162</v>
      </c>
      <c r="C78" s="341" t="s">
        <v>241</v>
      </c>
      <c r="D78" s="924"/>
      <c r="E78" s="389"/>
      <c r="F78" s="389"/>
      <c r="G78" s="470"/>
      <c r="H78" s="470"/>
      <c r="I78" s="345"/>
      <c r="J78" s="309"/>
      <c r="K78" s="294"/>
    </row>
    <row r="79" spans="1:11">
      <c r="A79" s="491">
        <v>3</v>
      </c>
      <c r="B79" s="368" t="s">
        <v>163</v>
      </c>
      <c r="C79" s="341" t="s">
        <v>242</v>
      </c>
      <c r="D79" s="932" t="s">
        <v>346</v>
      </c>
      <c r="E79" s="292"/>
      <c r="F79" s="292"/>
      <c r="G79" s="423"/>
      <c r="H79" s="423"/>
      <c r="I79" s="498"/>
      <c r="J79" s="290"/>
      <c r="K79" s="290"/>
    </row>
    <row r="80" spans="1:11" ht="24">
      <c r="A80" s="491">
        <v>3</v>
      </c>
      <c r="B80" s="368" t="s">
        <v>164</v>
      </c>
      <c r="C80" s="284" t="s">
        <v>243</v>
      </c>
      <c r="D80" s="911"/>
      <c r="E80" s="304"/>
      <c r="F80" s="287"/>
      <c r="G80" s="401"/>
      <c r="H80" s="401"/>
      <c r="I80" s="333"/>
      <c r="J80" s="309"/>
      <c r="K80" s="309"/>
    </row>
    <row r="81" spans="1:12">
      <c r="A81" s="491">
        <v>3</v>
      </c>
      <c r="B81" s="368" t="s">
        <v>165</v>
      </c>
      <c r="C81" s="482" t="s">
        <v>201</v>
      </c>
      <c r="D81" s="930" t="s">
        <v>355</v>
      </c>
      <c r="E81" s="304"/>
      <c r="F81" s="287"/>
      <c r="G81" s="401"/>
      <c r="H81" s="401"/>
      <c r="I81" s="333"/>
      <c r="J81" s="309"/>
      <c r="K81" s="309"/>
    </row>
    <row r="82" spans="1:12" ht="14.4" thickBot="1">
      <c r="A82" s="491"/>
      <c r="B82" s="368"/>
      <c r="C82" s="478"/>
      <c r="D82" s="925"/>
      <c r="E82" s="304"/>
      <c r="F82" s="287"/>
      <c r="G82" s="401"/>
      <c r="H82" s="401"/>
      <c r="I82" s="333"/>
      <c r="J82" s="309"/>
      <c r="K82" s="309"/>
    </row>
    <row r="83" spans="1:12" ht="14.4" thickBot="1">
      <c r="A83" s="491">
        <v>1</v>
      </c>
      <c r="B83" s="445">
        <v>5</v>
      </c>
      <c r="C83" s="446" t="s">
        <v>263</v>
      </c>
      <c r="D83" s="894"/>
      <c r="E83" s="447"/>
      <c r="F83" s="447"/>
      <c r="G83" s="448"/>
      <c r="H83" s="448"/>
      <c r="I83" s="447"/>
      <c r="J83" s="449"/>
      <c r="K83" s="450">
        <f>K84+K90+K95+K100+K107+K112+K117</f>
        <v>0</v>
      </c>
    </row>
    <row r="84" spans="1:12" ht="36">
      <c r="A84" s="491">
        <v>2</v>
      </c>
      <c r="B84" s="402">
        <v>5.01</v>
      </c>
      <c r="C84" s="277" t="s">
        <v>295</v>
      </c>
      <c r="D84" s="890" t="s">
        <v>351</v>
      </c>
      <c r="E84" s="384"/>
      <c r="F84" s="327"/>
      <c r="G84" s="405">
        <v>59.36</v>
      </c>
      <c r="H84" s="405">
        <v>60</v>
      </c>
      <c r="I84" s="398" t="s">
        <v>339</v>
      </c>
      <c r="J84" s="403">
        <v>0</v>
      </c>
      <c r="K84" s="367">
        <f>H84*J84</f>
        <v>0</v>
      </c>
    </row>
    <row r="85" spans="1:12" ht="24">
      <c r="A85" s="491">
        <v>3</v>
      </c>
      <c r="B85" s="368" t="s">
        <v>149</v>
      </c>
      <c r="C85" s="284" t="s">
        <v>297</v>
      </c>
      <c r="D85" s="462"/>
      <c r="E85" s="304"/>
      <c r="F85" s="287"/>
      <c r="G85" s="401"/>
      <c r="H85" s="401"/>
      <c r="I85" s="333"/>
      <c r="J85" s="309"/>
      <c r="K85" s="309"/>
    </row>
    <row r="86" spans="1:12" ht="48">
      <c r="A86" s="491">
        <v>3</v>
      </c>
      <c r="B86" s="368" t="s">
        <v>150</v>
      </c>
      <c r="C86" s="284" t="s">
        <v>220</v>
      </c>
      <c r="D86" s="911" t="s">
        <v>360</v>
      </c>
      <c r="E86" s="304"/>
      <c r="F86" s="287"/>
      <c r="G86" s="401"/>
      <c r="H86" s="401"/>
      <c r="I86" s="333"/>
      <c r="J86" s="309"/>
      <c r="K86" s="309"/>
    </row>
    <row r="87" spans="1:12">
      <c r="A87" s="491">
        <v>3</v>
      </c>
      <c r="B87" s="368" t="s">
        <v>213</v>
      </c>
      <c r="C87" s="284" t="s">
        <v>245</v>
      </c>
      <c r="D87" s="462"/>
      <c r="E87" s="304"/>
      <c r="F87" s="287"/>
      <c r="G87" s="401"/>
      <c r="H87" s="401"/>
      <c r="I87" s="333"/>
      <c r="J87" s="309"/>
      <c r="K87" s="309"/>
    </row>
    <row r="88" spans="1:12">
      <c r="A88" s="491">
        <v>3</v>
      </c>
      <c r="B88" s="368" t="s">
        <v>214</v>
      </c>
      <c r="C88" s="341" t="s">
        <v>251</v>
      </c>
      <c r="D88" s="758"/>
      <c r="E88" s="304"/>
      <c r="F88" s="287"/>
      <c r="G88" s="401"/>
      <c r="H88" s="401"/>
      <c r="I88" s="333"/>
      <c r="J88" s="309"/>
      <c r="K88" s="309"/>
    </row>
    <row r="89" spans="1:12">
      <c r="A89" s="491"/>
      <c r="B89" s="368"/>
      <c r="C89" s="475"/>
      <c r="D89" s="761"/>
      <c r="E89" s="304"/>
      <c r="F89" s="287"/>
      <c r="G89" s="401"/>
      <c r="H89" s="401"/>
      <c r="I89" s="333"/>
      <c r="J89" s="309"/>
      <c r="K89" s="309"/>
    </row>
    <row r="90" spans="1:12">
      <c r="A90" s="491">
        <v>2</v>
      </c>
      <c r="B90" s="402">
        <v>5.0199999999999996</v>
      </c>
      <c r="C90" s="479" t="s">
        <v>296</v>
      </c>
      <c r="D90" s="902"/>
      <c r="E90" s="384"/>
      <c r="F90" s="327"/>
      <c r="G90" s="405">
        <v>37</v>
      </c>
      <c r="H90" s="405">
        <v>37</v>
      </c>
      <c r="I90" s="398" t="s">
        <v>339</v>
      </c>
      <c r="J90" s="403">
        <v>0</v>
      </c>
      <c r="K90" s="367">
        <f>H90*J90</f>
        <v>0</v>
      </c>
    </row>
    <row r="91" spans="1:12" ht="24">
      <c r="A91" s="491">
        <v>3</v>
      </c>
      <c r="B91" s="368" t="s">
        <v>152</v>
      </c>
      <c r="C91" s="316" t="s">
        <v>318</v>
      </c>
      <c r="D91" s="762"/>
      <c r="E91" s="304"/>
      <c r="F91" s="287"/>
      <c r="G91" s="401"/>
      <c r="H91" s="401"/>
      <c r="I91" s="333"/>
      <c r="J91" s="309"/>
      <c r="K91" s="309"/>
    </row>
    <row r="92" spans="1:12" ht="48">
      <c r="A92" s="491">
        <v>3</v>
      </c>
      <c r="B92" s="368" t="s">
        <v>170</v>
      </c>
      <c r="C92" s="316" t="s">
        <v>220</v>
      </c>
      <c r="D92" s="910" t="s">
        <v>360</v>
      </c>
      <c r="E92" s="304"/>
      <c r="F92" s="287"/>
      <c r="G92" s="401"/>
      <c r="H92" s="401"/>
      <c r="I92" s="333"/>
      <c r="J92" s="309"/>
      <c r="K92" s="309"/>
    </row>
    <row r="93" spans="1:12">
      <c r="A93" s="491">
        <v>3</v>
      </c>
      <c r="B93" s="368" t="s">
        <v>250</v>
      </c>
      <c r="C93" s="316" t="s">
        <v>202</v>
      </c>
      <c r="D93" s="903" t="s">
        <v>343</v>
      </c>
      <c r="F93" s="287"/>
      <c r="G93" s="401"/>
      <c r="H93" s="401"/>
      <c r="I93" s="333"/>
      <c r="J93" s="309"/>
      <c r="K93" s="309"/>
    </row>
    <row r="94" spans="1:12">
      <c r="A94" s="491"/>
      <c r="B94" s="368"/>
      <c r="C94" s="475"/>
      <c r="D94" s="761"/>
      <c r="E94" s="304"/>
      <c r="F94" s="287"/>
      <c r="G94" s="401"/>
      <c r="H94" s="401"/>
      <c r="I94" s="333"/>
      <c r="J94" s="309"/>
      <c r="K94" s="309"/>
    </row>
    <row r="95" spans="1:12">
      <c r="A95" s="491">
        <v>2</v>
      </c>
      <c r="B95" s="402">
        <v>5.03</v>
      </c>
      <c r="C95" s="480" t="s">
        <v>253</v>
      </c>
      <c r="D95" s="763"/>
      <c r="E95" s="384"/>
      <c r="F95" s="327"/>
      <c r="G95" s="405">
        <v>60</v>
      </c>
      <c r="H95" s="405">
        <v>60</v>
      </c>
      <c r="I95" s="398" t="s">
        <v>339</v>
      </c>
      <c r="J95" s="403">
        <v>0</v>
      </c>
      <c r="K95" s="367">
        <f>H95*J95</f>
        <v>0</v>
      </c>
      <c r="L95" s="504"/>
    </row>
    <row r="96" spans="1:12" ht="24">
      <c r="A96" s="491">
        <v>3</v>
      </c>
      <c r="B96" s="368" t="s">
        <v>153</v>
      </c>
      <c r="C96" s="341" t="s">
        <v>319</v>
      </c>
      <c r="D96" s="891" t="s">
        <v>350</v>
      </c>
      <c r="E96" s="304"/>
      <c r="F96" s="287"/>
      <c r="G96" s="401"/>
      <c r="H96" s="401"/>
      <c r="I96" s="333"/>
      <c r="J96" s="309"/>
      <c r="K96" s="309"/>
    </row>
    <row r="97" spans="1:12">
      <c r="A97" s="491">
        <v>3</v>
      </c>
      <c r="B97" s="368" t="s">
        <v>258</v>
      </c>
      <c r="C97" s="341" t="s">
        <v>254</v>
      </c>
      <c r="D97" s="758"/>
      <c r="E97" s="304"/>
      <c r="F97" s="287"/>
      <c r="G97" s="401"/>
      <c r="H97" s="401"/>
      <c r="I97" s="333"/>
      <c r="J97" s="309"/>
      <c r="K97" s="309"/>
    </row>
    <row r="98" spans="1:12" ht="48">
      <c r="A98" s="491">
        <v>3</v>
      </c>
      <c r="B98" s="368" t="s">
        <v>259</v>
      </c>
      <c r="C98" s="341" t="s">
        <v>255</v>
      </c>
      <c r="D98" s="909" t="s">
        <v>360</v>
      </c>
      <c r="E98" s="304"/>
      <c r="F98" s="287"/>
      <c r="G98" s="401"/>
      <c r="H98" s="401"/>
      <c r="I98" s="333"/>
      <c r="J98" s="309"/>
      <c r="K98" s="309"/>
    </row>
    <row r="99" spans="1:12">
      <c r="A99" s="491"/>
      <c r="B99" s="368"/>
      <c r="C99" s="475"/>
      <c r="D99" s="761"/>
      <c r="E99" s="304"/>
      <c r="F99" s="287"/>
      <c r="G99" s="401"/>
      <c r="H99" s="401"/>
      <c r="I99" s="333"/>
      <c r="J99" s="309"/>
      <c r="K99" s="309"/>
    </row>
    <row r="100" spans="1:12">
      <c r="A100" s="491">
        <v>2</v>
      </c>
      <c r="B100" s="402">
        <v>5.04</v>
      </c>
      <c r="C100" s="480" t="s">
        <v>219</v>
      </c>
      <c r="D100" s="904" t="s">
        <v>340</v>
      </c>
      <c r="E100" s="384"/>
      <c r="F100" s="327"/>
      <c r="G100" s="405">
        <v>20</v>
      </c>
      <c r="H100" s="405">
        <v>20</v>
      </c>
      <c r="I100" s="398" t="s">
        <v>89</v>
      </c>
      <c r="J100" s="403">
        <v>0</v>
      </c>
      <c r="K100" s="367">
        <f>H100*J100</f>
        <v>0</v>
      </c>
      <c r="L100" s="504"/>
    </row>
    <row r="101" spans="1:12">
      <c r="A101" s="491">
        <v>3</v>
      </c>
      <c r="B101" s="368" t="s">
        <v>166</v>
      </c>
      <c r="C101" s="341" t="s">
        <v>223</v>
      </c>
      <c r="F101" s="287"/>
      <c r="G101" s="401"/>
      <c r="H101" s="401"/>
      <c r="I101" s="333"/>
      <c r="J101" s="309"/>
      <c r="K101" s="309"/>
    </row>
    <row r="102" spans="1:12">
      <c r="A102" s="491">
        <v>3</v>
      </c>
      <c r="B102" s="368" t="s">
        <v>171</v>
      </c>
      <c r="C102" s="341" t="s">
        <v>221</v>
      </c>
      <c r="D102" s="758"/>
      <c r="E102" s="304"/>
      <c r="F102" s="287"/>
      <c r="G102" s="401"/>
      <c r="H102" s="401"/>
      <c r="I102" s="333"/>
      <c r="J102" s="309"/>
      <c r="K102" s="309"/>
    </row>
    <row r="103" spans="1:12">
      <c r="A103" s="491"/>
      <c r="B103" s="368" t="s">
        <v>260</v>
      </c>
      <c r="C103" s="341" t="s">
        <v>365</v>
      </c>
      <c r="D103" s="758"/>
      <c r="E103" s="304"/>
      <c r="F103" s="287"/>
      <c r="G103" s="401"/>
      <c r="H103" s="401"/>
      <c r="I103" s="333"/>
      <c r="J103" s="309"/>
      <c r="K103" s="309"/>
    </row>
    <row r="104" spans="1:12">
      <c r="A104" s="491">
        <v>3</v>
      </c>
      <c r="B104" s="368" t="s">
        <v>261</v>
      </c>
      <c r="C104" s="341" t="s">
        <v>254</v>
      </c>
      <c r="D104" s="758"/>
      <c r="E104" s="304"/>
      <c r="F104" s="287"/>
      <c r="G104" s="401"/>
      <c r="H104" s="401"/>
      <c r="I104" s="333"/>
      <c r="J104" s="309"/>
      <c r="K104" s="309"/>
    </row>
    <row r="105" spans="1:12">
      <c r="A105" s="491">
        <v>3</v>
      </c>
      <c r="B105" s="368" t="s">
        <v>363</v>
      </c>
      <c r="C105" s="341" t="s">
        <v>222</v>
      </c>
      <c r="D105" s="758"/>
      <c r="E105" s="304"/>
      <c r="F105" s="287"/>
      <c r="G105" s="401"/>
      <c r="H105" s="401"/>
      <c r="I105" s="333"/>
      <c r="J105" s="309"/>
      <c r="K105" s="309"/>
    </row>
    <row r="106" spans="1:12">
      <c r="A106" s="491"/>
      <c r="B106" s="368"/>
      <c r="C106" s="341"/>
      <c r="D106" s="758"/>
      <c r="E106" s="304"/>
      <c r="F106" s="287"/>
      <c r="G106" s="401"/>
      <c r="H106" s="401"/>
      <c r="I106" s="333"/>
      <c r="J106" s="309"/>
      <c r="K106" s="309"/>
    </row>
    <row r="107" spans="1:12">
      <c r="A107" s="491">
        <v>2</v>
      </c>
      <c r="B107" s="402">
        <v>5.05</v>
      </c>
      <c r="C107" s="480" t="s">
        <v>301</v>
      </c>
      <c r="D107" s="763"/>
      <c r="E107" s="384"/>
      <c r="F107" s="327"/>
      <c r="G107" s="405">
        <v>20</v>
      </c>
      <c r="H107" s="405">
        <v>20</v>
      </c>
      <c r="I107" s="398" t="s">
        <v>89</v>
      </c>
      <c r="J107" s="403">
        <v>0</v>
      </c>
      <c r="K107" s="367">
        <f>H107*J107</f>
        <v>0</v>
      </c>
      <c r="L107" s="504"/>
    </row>
    <row r="108" spans="1:12">
      <c r="A108" s="491">
        <v>3</v>
      </c>
      <c r="B108" s="368" t="s">
        <v>167</v>
      </c>
      <c r="C108" s="341" t="s">
        <v>298</v>
      </c>
      <c r="D108" s="903" t="s">
        <v>343</v>
      </c>
      <c r="E108" s="304"/>
      <c r="F108" s="287"/>
      <c r="G108" s="401"/>
      <c r="H108" s="401"/>
      <c r="I108" s="333"/>
      <c r="J108" s="309"/>
      <c r="K108" s="309"/>
    </row>
    <row r="109" spans="1:12">
      <c r="A109" s="491">
        <v>3</v>
      </c>
      <c r="B109" s="368" t="s">
        <v>264</v>
      </c>
      <c r="C109" s="341" t="s">
        <v>299</v>
      </c>
      <c r="D109" s="758"/>
      <c r="E109" s="304"/>
      <c r="F109" s="287"/>
      <c r="G109" s="401"/>
      <c r="H109" s="401"/>
      <c r="I109" s="333"/>
      <c r="J109" s="309"/>
      <c r="K109" s="309"/>
    </row>
    <row r="110" spans="1:12">
      <c r="A110" s="491">
        <v>3</v>
      </c>
      <c r="B110" s="368" t="s">
        <v>300</v>
      </c>
      <c r="C110" s="341" t="s">
        <v>251</v>
      </c>
      <c r="D110" s="758"/>
      <c r="E110" s="304"/>
      <c r="F110" s="287"/>
      <c r="G110" s="401"/>
      <c r="H110" s="401"/>
      <c r="I110" s="333"/>
      <c r="J110" s="309"/>
      <c r="K110" s="309"/>
    </row>
    <row r="111" spans="1:12">
      <c r="A111" s="491"/>
      <c r="B111" s="368"/>
      <c r="C111" s="341"/>
      <c r="D111" s="758"/>
      <c r="E111" s="304"/>
      <c r="F111" s="287"/>
      <c r="G111" s="401"/>
      <c r="H111" s="401"/>
      <c r="I111" s="333"/>
      <c r="J111" s="309"/>
      <c r="K111" s="309"/>
    </row>
    <row r="112" spans="1:12">
      <c r="A112" s="491">
        <v>2</v>
      </c>
      <c r="B112" s="405">
        <v>5.0599999999999996</v>
      </c>
      <c r="C112" s="480" t="s">
        <v>322</v>
      </c>
      <c r="D112" s="763"/>
      <c r="E112" s="384"/>
      <c r="F112" s="327"/>
      <c r="G112" s="405">
        <v>2</v>
      </c>
      <c r="H112" s="405">
        <v>2</v>
      </c>
      <c r="I112" s="398" t="s">
        <v>89</v>
      </c>
      <c r="J112" s="403">
        <v>0</v>
      </c>
      <c r="K112" s="367">
        <f>H112*J112</f>
        <v>0</v>
      </c>
    </row>
    <row r="113" spans="1:12">
      <c r="A113" s="491">
        <v>3</v>
      </c>
      <c r="B113" s="368" t="s">
        <v>168</v>
      </c>
      <c r="C113" s="341" t="s">
        <v>321</v>
      </c>
      <c r="D113" s="903" t="s">
        <v>343</v>
      </c>
      <c r="E113" s="304"/>
      <c r="F113" s="287"/>
      <c r="G113" s="401">
        <v>2</v>
      </c>
      <c r="H113" s="401"/>
      <c r="I113" s="333" t="s">
        <v>89</v>
      </c>
      <c r="J113" s="309"/>
      <c r="K113" s="309"/>
    </row>
    <row r="114" spans="1:12">
      <c r="A114" s="491">
        <v>3</v>
      </c>
      <c r="B114" s="368" t="s">
        <v>308</v>
      </c>
      <c r="C114" s="341" t="s">
        <v>299</v>
      </c>
      <c r="D114" s="758"/>
      <c r="E114" s="304"/>
      <c r="F114" s="287"/>
      <c r="G114" s="401"/>
      <c r="H114" s="401"/>
      <c r="I114" s="333"/>
      <c r="J114" s="309"/>
      <c r="K114" s="309"/>
    </row>
    <row r="115" spans="1:12">
      <c r="A115" s="491">
        <v>3</v>
      </c>
      <c r="B115" s="368" t="s">
        <v>309</v>
      </c>
      <c r="C115" s="341" t="s">
        <v>251</v>
      </c>
      <c r="D115" s="758"/>
      <c r="E115" s="304"/>
      <c r="F115" s="287"/>
      <c r="G115" s="401"/>
      <c r="H115" s="401"/>
      <c r="I115" s="333"/>
      <c r="J115" s="309"/>
      <c r="K115" s="309"/>
    </row>
    <row r="116" spans="1:12">
      <c r="A116" s="491"/>
      <c r="B116" s="368"/>
      <c r="C116" s="341"/>
      <c r="D116" s="758"/>
      <c r="E116" s="304"/>
      <c r="F116" s="287"/>
      <c r="G116" s="401"/>
      <c r="H116" s="401"/>
      <c r="I116" s="333"/>
      <c r="J116" s="309"/>
      <c r="K116" s="294"/>
    </row>
    <row r="117" spans="1:12">
      <c r="A117" s="491">
        <v>2</v>
      </c>
      <c r="B117" s="405">
        <v>5.07</v>
      </c>
      <c r="C117" s="325" t="s">
        <v>333</v>
      </c>
      <c r="D117" s="904"/>
      <c r="E117" s="327"/>
      <c r="F117" s="327"/>
      <c r="G117" s="405">
        <f>G118+G119+G122</f>
        <v>180</v>
      </c>
      <c r="H117" s="405">
        <v>1</v>
      </c>
      <c r="I117" s="398" t="s">
        <v>114</v>
      </c>
      <c r="J117" s="403">
        <v>0</v>
      </c>
      <c r="K117" s="367">
        <f>H117*J117</f>
        <v>0</v>
      </c>
    </row>
    <row r="118" spans="1:12">
      <c r="A118" s="491">
        <v>3</v>
      </c>
      <c r="B118" s="368" t="s">
        <v>323</v>
      </c>
      <c r="C118" s="284" t="s">
        <v>302</v>
      </c>
      <c r="D118" s="284" t="s">
        <v>353</v>
      </c>
      <c r="E118" s="287"/>
      <c r="F118" s="287"/>
      <c r="G118" s="401">
        <v>45</v>
      </c>
      <c r="H118" s="401"/>
      <c r="I118" s="333" t="s">
        <v>338</v>
      </c>
      <c r="J118" s="371"/>
      <c r="K118" s="300"/>
      <c r="L118" s="764"/>
    </row>
    <row r="119" spans="1:12">
      <c r="A119" s="491">
        <v>3</v>
      </c>
      <c r="B119" s="368" t="s">
        <v>324</v>
      </c>
      <c r="C119" s="284" t="s">
        <v>303</v>
      </c>
      <c r="D119" s="284"/>
      <c r="E119" s="287"/>
      <c r="F119" s="287"/>
      <c r="G119" s="401">
        <v>90</v>
      </c>
      <c r="H119" s="401"/>
      <c r="I119" s="333" t="s">
        <v>338</v>
      </c>
      <c r="J119" s="371"/>
      <c r="K119" s="300"/>
    </row>
    <row r="120" spans="1:12">
      <c r="A120" s="491">
        <v>3</v>
      </c>
      <c r="B120" s="368" t="s">
        <v>325</v>
      </c>
      <c r="C120" s="284" t="s">
        <v>305</v>
      </c>
      <c r="D120" s="284"/>
      <c r="E120" s="287"/>
      <c r="F120" s="287"/>
      <c r="G120" s="401"/>
      <c r="H120" s="401"/>
      <c r="I120" s="333"/>
      <c r="J120" s="371"/>
      <c r="K120" s="300"/>
    </row>
    <row r="121" spans="1:12" ht="36">
      <c r="A121" s="491">
        <v>3</v>
      </c>
      <c r="B121" s="368" t="s">
        <v>326</v>
      </c>
      <c r="C121" s="284" t="s">
        <v>304</v>
      </c>
      <c r="D121" s="891" t="s">
        <v>361</v>
      </c>
      <c r="E121" s="287"/>
      <c r="F121" s="287"/>
      <c r="G121" s="401"/>
      <c r="H121" s="401"/>
      <c r="I121" s="333"/>
      <c r="J121" s="371"/>
      <c r="K121" s="300"/>
    </row>
    <row r="122" spans="1:12">
      <c r="A122" s="491">
        <v>3</v>
      </c>
      <c r="B122" s="368" t="s">
        <v>327</v>
      </c>
      <c r="C122" s="341" t="s">
        <v>306</v>
      </c>
      <c r="D122" s="341"/>
      <c r="E122" s="287"/>
      <c r="F122" s="287"/>
      <c r="G122" s="401">
        <v>45</v>
      </c>
      <c r="H122" s="401"/>
      <c r="I122" s="333" t="s">
        <v>338</v>
      </c>
      <c r="J122" s="371"/>
      <c r="K122" s="300"/>
      <c r="L122" s="764"/>
    </row>
    <row r="123" spans="1:12">
      <c r="A123" s="491">
        <v>3</v>
      </c>
      <c r="B123" s="368" t="s">
        <v>328</v>
      </c>
      <c r="C123" s="341" t="s">
        <v>254</v>
      </c>
      <c r="D123" s="341"/>
      <c r="E123" s="287"/>
      <c r="F123" s="287"/>
      <c r="G123" s="401"/>
      <c r="H123" s="401"/>
      <c r="I123" s="333"/>
      <c r="J123" s="371"/>
      <c r="K123" s="300"/>
    </row>
    <row r="124" spans="1:12">
      <c r="A124" s="491">
        <v>3</v>
      </c>
      <c r="B124" s="368" t="s">
        <v>329</v>
      </c>
      <c r="C124" s="341" t="s">
        <v>251</v>
      </c>
      <c r="D124" s="341"/>
      <c r="E124" s="287"/>
      <c r="F124" s="287"/>
      <c r="G124" s="401"/>
      <c r="H124" s="401"/>
      <c r="I124" s="333"/>
      <c r="J124" s="371"/>
      <c r="K124" s="300"/>
      <c r="L124" s="765"/>
    </row>
    <row r="125" spans="1:12" ht="14.4" thickBot="1">
      <c r="A125" s="491"/>
      <c r="B125" s="368"/>
      <c r="C125" s="284"/>
      <c r="D125" s="284"/>
      <c r="E125" s="287"/>
      <c r="F125" s="287"/>
      <c r="G125" s="401"/>
      <c r="H125" s="401"/>
      <c r="I125" s="333"/>
      <c r="J125" s="371"/>
      <c r="K125" s="300"/>
    </row>
    <row r="126" spans="1:12" ht="14.4" thickBot="1">
      <c r="A126" s="491">
        <v>1</v>
      </c>
      <c r="B126" s="271">
        <v>6</v>
      </c>
      <c r="C126" s="352" t="s">
        <v>212</v>
      </c>
      <c r="D126" s="905"/>
      <c r="E126" s="353"/>
      <c r="F126" s="353"/>
      <c r="G126" s="481"/>
      <c r="H126" s="481"/>
      <c r="I126" s="353"/>
      <c r="J126" s="354"/>
      <c r="K126" s="355">
        <f>K127</f>
        <v>0</v>
      </c>
    </row>
    <row r="127" spans="1:12">
      <c r="A127" s="491">
        <v>2</v>
      </c>
      <c r="B127" s="405">
        <v>6.01</v>
      </c>
      <c r="C127" s="325" t="s">
        <v>252</v>
      </c>
      <c r="D127" s="904"/>
      <c r="E127" s="327"/>
      <c r="F127" s="327"/>
      <c r="G127" s="405"/>
      <c r="H127" s="405">
        <v>1</v>
      </c>
      <c r="I127" s="398" t="s">
        <v>114</v>
      </c>
      <c r="J127" s="403">
        <v>0</v>
      </c>
      <c r="K127" s="367">
        <f>H127*J127</f>
        <v>0</v>
      </c>
    </row>
    <row r="128" spans="1:12">
      <c r="A128" s="491">
        <v>3</v>
      </c>
      <c r="B128" s="368" t="s">
        <v>217</v>
      </c>
      <c r="C128" s="284" t="s">
        <v>215</v>
      </c>
      <c r="D128" s="284"/>
      <c r="E128" s="287"/>
      <c r="F128" s="287"/>
      <c r="G128" s="401"/>
      <c r="H128" s="401"/>
      <c r="I128" s="333"/>
      <c r="J128" s="371"/>
      <c r="K128" s="300"/>
    </row>
    <row r="129" spans="1:12" ht="24">
      <c r="A129" s="491">
        <v>3</v>
      </c>
      <c r="B129" s="368" t="s">
        <v>218</v>
      </c>
      <c r="C129" s="284" t="s">
        <v>216</v>
      </c>
      <c r="D129" s="891" t="s">
        <v>358</v>
      </c>
      <c r="E129" s="287"/>
      <c r="F129" s="287"/>
      <c r="G129" s="401"/>
      <c r="H129" s="401"/>
      <c r="I129" s="333"/>
      <c r="J129" s="371"/>
      <c r="K129" s="300"/>
      <c r="L129" s="504"/>
    </row>
    <row r="130" spans="1:12" ht="9" customHeight="1" thickBot="1">
      <c r="A130" s="491"/>
      <c r="B130" s="393"/>
      <c r="C130" s="395" t="s">
        <v>181</v>
      </c>
      <c r="D130" s="893"/>
      <c r="E130" s="348"/>
      <c r="F130" s="395"/>
      <c r="G130" s="393"/>
      <c r="H130" s="393"/>
      <c r="I130" s="399"/>
      <c r="J130" s="396"/>
      <c r="K130" s="411"/>
    </row>
    <row r="131" spans="1:12" ht="14.4" thickBot="1">
      <c r="A131" s="491">
        <v>1</v>
      </c>
      <c r="B131" s="445">
        <v>7</v>
      </c>
      <c r="C131" s="446" t="s">
        <v>265</v>
      </c>
      <c r="D131" s="894"/>
      <c r="E131" s="447"/>
      <c r="F131" s="447"/>
      <c r="G131" s="448"/>
      <c r="H131" s="448"/>
      <c r="I131" s="447"/>
      <c r="J131" s="449"/>
      <c r="K131" s="450">
        <f>K132+K136+K140+K146+K153</f>
        <v>0</v>
      </c>
    </row>
    <row r="132" spans="1:12" s="255" customFormat="1" ht="12">
      <c r="A132" s="259">
        <v>2</v>
      </c>
      <c r="B132" s="404">
        <v>7.01</v>
      </c>
      <c r="C132" s="356" t="s">
        <v>310</v>
      </c>
      <c r="D132" s="480"/>
      <c r="E132" s="327"/>
      <c r="F132" s="327"/>
      <c r="G132" s="327">
        <v>20</v>
      </c>
      <c r="H132" s="327">
        <v>20</v>
      </c>
      <c r="I132" s="372" t="s">
        <v>89</v>
      </c>
      <c r="J132" s="329">
        <v>0</v>
      </c>
      <c r="K132" s="403">
        <f>H132*J132</f>
        <v>0</v>
      </c>
    </row>
    <row r="133" spans="1:12" s="255" customFormat="1" ht="12">
      <c r="A133" s="259">
        <v>3</v>
      </c>
      <c r="B133" s="368" t="s">
        <v>281</v>
      </c>
      <c r="C133" s="375" t="s">
        <v>311</v>
      </c>
      <c r="D133" s="375"/>
      <c r="E133" s="287"/>
      <c r="F133" s="287"/>
      <c r="G133" s="287"/>
      <c r="H133" s="287"/>
      <c r="I133" s="287"/>
      <c r="J133" s="300"/>
      <c r="K133" s="371"/>
    </row>
    <row r="134" spans="1:12" s="255" customFormat="1" ht="12">
      <c r="A134" s="259">
        <v>3</v>
      </c>
      <c r="B134" s="368" t="s">
        <v>282</v>
      </c>
      <c r="C134" s="375" t="s">
        <v>262</v>
      </c>
      <c r="D134" s="375"/>
      <c r="E134" s="287"/>
      <c r="F134" s="287"/>
      <c r="G134" s="287"/>
      <c r="H134" s="287"/>
      <c r="I134" s="287"/>
      <c r="J134" s="300"/>
      <c r="K134" s="371"/>
    </row>
    <row r="135" spans="1:12" s="255" customFormat="1" ht="12">
      <c r="A135" s="259"/>
      <c r="B135" s="368"/>
      <c r="C135" s="406" t="s">
        <v>181</v>
      </c>
      <c r="D135" s="406"/>
      <c r="E135" s="287"/>
      <c r="F135" s="287"/>
      <c r="G135" s="287"/>
      <c r="H135" s="287"/>
      <c r="I135" s="287"/>
      <c r="J135" s="300"/>
      <c r="K135" s="371"/>
    </row>
    <row r="136" spans="1:12" s="255" customFormat="1" ht="12">
      <c r="A136" s="259">
        <v>2</v>
      </c>
      <c r="B136" s="404">
        <v>7.02</v>
      </c>
      <c r="C136" s="356" t="s">
        <v>320</v>
      </c>
      <c r="D136" s="807" t="s">
        <v>354</v>
      </c>
      <c r="E136" s="327"/>
      <c r="F136" s="327"/>
      <c r="G136" s="327">
        <v>20</v>
      </c>
      <c r="H136" s="327">
        <v>20</v>
      </c>
      <c r="I136" s="372" t="s">
        <v>89</v>
      </c>
      <c r="J136" s="329">
        <v>0</v>
      </c>
      <c r="K136" s="403">
        <f>H136*J136</f>
        <v>0</v>
      </c>
      <c r="L136" s="505"/>
    </row>
    <row r="137" spans="1:12" s="255" customFormat="1" ht="12">
      <c r="A137" s="259">
        <v>3</v>
      </c>
      <c r="B137" s="368" t="s">
        <v>283</v>
      </c>
      <c r="C137" s="375" t="s">
        <v>312</v>
      </c>
      <c r="D137" s="886"/>
      <c r="E137" s="287"/>
      <c r="F137" s="287"/>
      <c r="G137" s="287"/>
      <c r="H137" s="287"/>
      <c r="I137" s="287"/>
      <c r="J137" s="300"/>
      <c r="K137" s="371"/>
    </row>
    <row r="138" spans="1:12" s="255" customFormat="1" ht="12">
      <c r="A138" s="259">
        <v>3</v>
      </c>
      <c r="B138" s="368" t="s">
        <v>284</v>
      </c>
      <c r="C138" s="375" t="s">
        <v>211</v>
      </c>
      <c r="D138" s="375"/>
      <c r="E138" s="287"/>
      <c r="F138" s="287"/>
      <c r="G138" s="287"/>
      <c r="H138" s="287"/>
      <c r="I138" s="287"/>
      <c r="J138" s="300"/>
      <c r="K138" s="371"/>
    </row>
    <row r="139" spans="1:12" s="255" customFormat="1" ht="12">
      <c r="A139" s="259"/>
      <c r="B139" s="368"/>
      <c r="C139" s="375"/>
      <c r="D139" s="375"/>
      <c r="E139" s="287"/>
      <c r="F139" s="287"/>
      <c r="G139" s="287"/>
      <c r="H139" s="287"/>
      <c r="I139" s="287"/>
      <c r="J139" s="300"/>
      <c r="K139" s="371"/>
    </row>
    <row r="140" spans="1:12" s="255" customFormat="1" ht="12">
      <c r="A140" s="259">
        <v>2</v>
      </c>
      <c r="B140" s="407">
        <v>7.03</v>
      </c>
      <c r="C140" s="808" t="s">
        <v>267</v>
      </c>
      <c r="D140" s="906"/>
      <c r="E140" s="327"/>
      <c r="F140" s="327"/>
      <c r="G140" s="327">
        <v>20</v>
      </c>
      <c r="H140" s="327">
        <v>20</v>
      </c>
      <c r="I140" s="327" t="s">
        <v>89</v>
      </c>
      <c r="J140" s="329">
        <v>0</v>
      </c>
      <c r="K140" s="367">
        <f>H140*J140</f>
        <v>0</v>
      </c>
      <c r="L140" s="505"/>
    </row>
    <row r="141" spans="1:12" s="255" customFormat="1" ht="12">
      <c r="A141" s="259">
        <v>3</v>
      </c>
      <c r="B141" s="368" t="s">
        <v>286</v>
      </c>
      <c r="C141" s="375" t="s">
        <v>316</v>
      </c>
      <c r="D141" s="375"/>
      <c r="E141" s="287"/>
      <c r="F141" s="287"/>
      <c r="G141" s="287"/>
      <c r="H141" s="287"/>
      <c r="I141" s="287"/>
      <c r="J141" s="300"/>
      <c r="K141" s="371"/>
    </row>
    <row r="142" spans="1:12" s="255" customFormat="1" ht="12">
      <c r="A142" s="259">
        <v>3</v>
      </c>
      <c r="B142" s="368" t="s">
        <v>287</v>
      </c>
      <c r="C142" s="375" t="s">
        <v>314</v>
      </c>
      <c r="D142" s="375"/>
      <c r="E142" s="287"/>
      <c r="F142" s="287"/>
      <c r="G142" s="287"/>
      <c r="H142" s="287"/>
      <c r="I142" s="287"/>
      <c r="J142" s="300"/>
      <c r="K142" s="371"/>
    </row>
    <row r="143" spans="1:12" s="255" customFormat="1" ht="48">
      <c r="A143" s="259">
        <v>3</v>
      </c>
      <c r="B143" s="368" t="s">
        <v>288</v>
      </c>
      <c r="C143" s="284" t="s">
        <v>266</v>
      </c>
      <c r="D143" s="908" t="s">
        <v>360</v>
      </c>
      <c r="E143" s="287"/>
      <c r="F143" s="287"/>
      <c r="G143" s="287"/>
      <c r="H143" s="287"/>
      <c r="I143" s="287"/>
      <c r="J143" s="300"/>
      <c r="K143" s="371"/>
    </row>
    <row r="144" spans="1:12" s="255" customFormat="1" ht="12">
      <c r="A144" s="259">
        <v>3</v>
      </c>
      <c r="B144" s="368" t="s">
        <v>315</v>
      </c>
      <c r="C144" s="375" t="s">
        <v>251</v>
      </c>
      <c r="D144" s="375"/>
      <c r="E144" s="287"/>
      <c r="F144" s="287"/>
      <c r="G144" s="287"/>
      <c r="H144" s="287"/>
      <c r="I144" s="287"/>
      <c r="J144" s="300"/>
      <c r="K144" s="371"/>
    </row>
    <row r="145" spans="1:11" s="255" customFormat="1" ht="12">
      <c r="A145" s="259"/>
      <c r="B145" s="368"/>
      <c r="C145" s="375"/>
      <c r="D145" s="375"/>
      <c r="E145" s="287"/>
      <c r="F145" s="287"/>
      <c r="G145" s="287"/>
      <c r="H145" s="287"/>
      <c r="I145" s="287"/>
      <c r="J145" s="300"/>
      <c r="K145" s="371"/>
    </row>
    <row r="146" spans="1:11" s="255" customFormat="1" ht="12">
      <c r="A146" s="259">
        <v>2</v>
      </c>
      <c r="B146" s="402">
        <v>7.04</v>
      </c>
      <c r="C146" s="408" t="s">
        <v>268</v>
      </c>
      <c r="D146" s="408"/>
      <c r="E146" s="327"/>
      <c r="F146" s="327"/>
      <c r="G146" s="327"/>
      <c r="H146" s="327">
        <v>1</v>
      </c>
      <c r="I146" s="327" t="s">
        <v>114</v>
      </c>
      <c r="J146" s="329">
        <v>0</v>
      </c>
      <c r="K146" s="367">
        <f>H146*J146</f>
        <v>0</v>
      </c>
    </row>
    <row r="147" spans="1:11" s="255" customFormat="1" ht="12">
      <c r="A147" s="259">
        <v>3</v>
      </c>
      <c r="B147" s="368" t="s">
        <v>289</v>
      </c>
      <c r="C147" s="375" t="s">
        <v>269</v>
      </c>
      <c r="D147" s="375"/>
      <c r="E147" s="287"/>
      <c r="F147" s="287"/>
      <c r="G147" s="287">
        <v>20</v>
      </c>
      <c r="H147" s="287"/>
      <c r="I147" s="287" t="s">
        <v>89</v>
      </c>
      <c r="J147" s="300"/>
      <c r="K147" s="371"/>
    </row>
    <row r="148" spans="1:11" s="255" customFormat="1" ht="12">
      <c r="A148" s="259">
        <v>3</v>
      </c>
      <c r="B148" s="368" t="s">
        <v>290</v>
      </c>
      <c r="C148" s="375" t="s">
        <v>270</v>
      </c>
      <c r="D148" s="375"/>
      <c r="E148" s="287"/>
      <c r="F148" s="287"/>
      <c r="G148" s="287">
        <v>20</v>
      </c>
      <c r="H148" s="287"/>
      <c r="I148" s="287" t="s">
        <v>89</v>
      </c>
      <c r="J148" s="300"/>
      <c r="K148" s="371"/>
    </row>
    <row r="149" spans="1:11" s="255" customFormat="1" ht="12">
      <c r="A149" s="259">
        <v>3</v>
      </c>
      <c r="B149" s="368" t="s">
        <v>291</v>
      </c>
      <c r="C149" s="375" t="s">
        <v>271</v>
      </c>
      <c r="D149" s="375"/>
      <c r="E149" s="287"/>
      <c r="F149" s="287"/>
      <c r="G149" s="287">
        <v>20</v>
      </c>
      <c r="H149" s="287"/>
      <c r="I149" s="287" t="s">
        <v>89</v>
      </c>
      <c r="J149" s="300"/>
      <c r="K149" s="371"/>
    </row>
    <row r="150" spans="1:11" s="255" customFormat="1" ht="12">
      <c r="A150" s="259">
        <v>3</v>
      </c>
      <c r="B150" s="368" t="s">
        <v>292</v>
      </c>
      <c r="C150" s="375" t="s">
        <v>273</v>
      </c>
      <c r="D150" s="375"/>
      <c r="E150" s="287"/>
      <c r="F150" s="287"/>
      <c r="G150" s="287">
        <v>20</v>
      </c>
      <c r="H150" s="287"/>
      <c r="I150" s="287" t="s">
        <v>89</v>
      </c>
      <c r="J150" s="300"/>
      <c r="K150" s="371"/>
    </row>
    <row r="151" spans="1:11" s="255" customFormat="1" ht="12">
      <c r="A151" s="259">
        <v>3</v>
      </c>
      <c r="B151" s="368" t="s">
        <v>336</v>
      </c>
      <c r="C151" s="375" t="s">
        <v>313</v>
      </c>
      <c r="D151" s="375"/>
      <c r="E151" s="287"/>
      <c r="F151" s="287"/>
      <c r="G151" s="287">
        <v>20</v>
      </c>
      <c r="H151" s="287"/>
      <c r="I151" s="287" t="s">
        <v>89</v>
      </c>
      <c r="J151" s="300"/>
      <c r="K151" s="371"/>
    </row>
    <row r="152" spans="1:11" s="255" customFormat="1" ht="12">
      <c r="A152" s="259"/>
      <c r="B152" s="368"/>
      <c r="C152" s="375"/>
      <c r="D152" s="375"/>
      <c r="E152" s="287"/>
      <c r="F152" s="287"/>
      <c r="G152" s="287"/>
      <c r="H152" s="287"/>
      <c r="I152" s="287"/>
      <c r="J152" s="300"/>
      <c r="K152" s="371"/>
    </row>
    <row r="153" spans="1:11" s="255" customFormat="1" ht="12">
      <c r="A153" s="259">
        <v>2</v>
      </c>
      <c r="B153" s="425">
        <v>7.05</v>
      </c>
      <c r="C153" s="356" t="s">
        <v>203</v>
      </c>
      <c r="D153" s="480"/>
      <c r="E153" s="372"/>
      <c r="F153" s="372"/>
      <c r="G153" s="372"/>
      <c r="H153" s="372">
        <v>1</v>
      </c>
      <c r="I153" s="372" t="s">
        <v>114</v>
      </c>
      <c r="J153" s="367">
        <v>0</v>
      </c>
      <c r="K153" s="367">
        <f>H153*J153</f>
        <v>0</v>
      </c>
    </row>
    <row r="154" spans="1:11" s="255" customFormat="1" ht="12">
      <c r="A154" s="259">
        <v>3</v>
      </c>
      <c r="B154" s="368" t="s">
        <v>293</v>
      </c>
      <c r="C154" s="409" t="s">
        <v>204</v>
      </c>
      <c r="D154" s="409"/>
      <c r="E154" s="299"/>
      <c r="F154" s="299"/>
      <c r="G154" s="299"/>
      <c r="H154" s="299"/>
      <c r="I154" s="299"/>
      <c r="J154" s="411"/>
      <c r="K154" s="412"/>
    </row>
    <row r="155" spans="1:11" ht="24">
      <c r="A155" s="491">
        <v>3</v>
      </c>
      <c r="B155" s="368" t="s">
        <v>294</v>
      </c>
      <c r="C155" s="375" t="s">
        <v>274</v>
      </c>
      <c r="D155" s="375"/>
      <c r="E155" s="287"/>
      <c r="F155" s="287"/>
      <c r="G155" s="287"/>
      <c r="H155" s="287"/>
      <c r="I155" s="287"/>
      <c r="J155" s="300"/>
      <c r="K155" s="371"/>
    </row>
    <row r="156" spans="1:11" ht="14.4" thickBot="1">
      <c r="B156" s="413"/>
      <c r="C156" s="483" t="s">
        <v>181</v>
      </c>
      <c r="D156" s="483"/>
      <c r="E156" s="395"/>
      <c r="F156" s="395"/>
      <c r="G156" s="393"/>
      <c r="H156" s="393"/>
      <c r="I156" s="395"/>
      <c r="J156" s="414"/>
      <c r="K156" s="396"/>
    </row>
    <row r="157" spans="1:11" ht="24.6" thickBot="1">
      <c r="B157" s="399"/>
      <c r="C157" s="399"/>
      <c r="D157" s="487"/>
      <c r="E157" s="399"/>
      <c r="F157" s="399"/>
      <c r="G157" s="471"/>
      <c r="H157" s="471"/>
      <c r="I157" s="399"/>
      <c r="J157" s="499" t="s">
        <v>335</v>
      </c>
      <c r="K157" s="500">
        <v>0</v>
      </c>
    </row>
    <row r="158" spans="1:11">
      <c r="B158" s="399"/>
      <c r="C158" s="399"/>
      <c r="D158" s="487"/>
      <c r="E158" s="399"/>
      <c r="F158" s="399"/>
      <c r="G158" s="471"/>
      <c r="H158" s="471"/>
      <c r="I158" s="399"/>
      <c r="J158" s="410"/>
      <c r="K158" s="410"/>
    </row>
    <row r="159" spans="1:11">
      <c r="B159" s="471"/>
      <c r="C159" s="399"/>
      <c r="D159" s="487"/>
      <c r="E159" s="484"/>
      <c r="F159" s="484"/>
      <c r="G159" s="485"/>
      <c r="H159" s="471"/>
      <c r="I159" s="399"/>
      <c r="J159" s="410"/>
      <c r="K159" s="410"/>
    </row>
    <row r="160" spans="1:11">
      <c r="B160" s="471"/>
      <c r="C160" s="486"/>
      <c r="D160" s="486"/>
      <c r="E160" s="399"/>
      <c r="F160" s="399"/>
      <c r="G160" s="471"/>
      <c r="H160" s="471"/>
      <c r="I160" s="399"/>
      <c r="J160" s="410"/>
      <c r="K160" s="410"/>
    </row>
    <row r="161" spans="2:11">
      <c r="B161" s="471"/>
      <c r="C161" s="487"/>
      <c r="D161" s="487"/>
      <c r="E161" s="399"/>
      <c r="F161" s="399"/>
      <c r="G161" s="471"/>
      <c r="H161" s="471"/>
      <c r="I161" s="399"/>
      <c r="J161" s="410"/>
      <c r="K161" s="410"/>
    </row>
    <row r="162" spans="2:11">
      <c r="B162" s="488"/>
      <c r="C162" s="488"/>
      <c r="D162" s="907"/>
      <c r="E162" s="488"/>
      <c r="F162" s="488"/>
      <c r="G162" s="489"/>
      <c r="H162" s="471"/>
      <c r="I162" s="399"/>
      <c r="J162" s="410"/>
      <c r="K162" s="410"/>
    </row>
    <row r="163" spans="2:11">
      <c r="B163" s="471"/>
      <c r="C163" s="399"/>
      <c r="D163" s="487"/>
      <c r="E163" s="399"/>
      <c r="F163" s="399"/>
      <c r="G163" s="471"/>
      <c r="H163" s="471"/>
      <c r="I163" s="399"/>
      <c r="J163" s="410"/>
      <c r="K163" s="410"/>
    </row>
    <row r="164" spans="2:11">
      <c r="B164" s="471"/>
      <c r="C164" s="486"/>
      <c r="D164" s="486"/>
      <c r="E164" s="399"/>
      <c r="F164" s="399"/>
      <c r="G164" s="471"/>
      <c r="H164" s="471"/>
      <c r="I164" s="399"/>
      <c r="J164" s="410"/>
      <c r="K164" s="410"/>
    </row>
    <row r="165" spans="2:11">
      <c r="B165" s="471"/>
      <c r="C165" s="487"/>
      <c r="D165" s="487"/>
      <c r="E165" s="399"/>
      <c r="F165" s="399"/>
      <c r="G165" s="471"/>
      <c r="H165" s="471"/>
      <c r="I165" s="399"/>
      <c r="J165" s="410"/>
      <c r="K165" s="410"/>
    </row>
    <row r="166" spans="2:11">
      <c r="B166" s="399"/>
      <c r="C166" s="399"/>
      <c r="D166" s="487"/>
      <c r="E166" s="399"/>
      <c r="F166" s="399"/>
      <c r="G166" s="471"/>
      <c r="H166" s="471"/>
      <c r="I166" s="399"/>
      <c r="J166" s="410"/>
      <c r="K166" s="410"/>
    </row>
    <row r="167" spans="2:11">
      <c r="B167" s="399"/>
      <c r="C167" s="399"/>
      <c r="D167" s="487"/>
      <c r="E167" s="399"/>
      <c r="F167" s="399"/>
      <c r="G167" s="471"/>
      <c r="H167" s="471"/>
      <c r="I167" s="399"/>
      <c r="J167" s="410"/>
      <c r="K167" s="410"/>
    </row>
    <row r="168" spans="2:11">
      <c r="B168" s="399"/>
      <c r="C168" s="399"/>
      <c r="D168" s="487"/>
      <c r="E168" s="399"/>
      <c r="F168" s="399"/>
      <c r="G168" s="471"/>
      <c r="H168" s="471"/>
      <c r="I168" s="399"/>
      <c r="J168" s="410"/>
      <c r="K168" s="410"/>
    </row>
    <row r="169" spans="2:11">
      <c r="B169" s="399"/>
      <c r="C169" s="399"/>
      <c r="D169" s="487"/>
      <c r="E169" s="399"/>
      <c r="F169" s="399"/>
      <c r="G169" s="471"/>
      <c r="H169" s="471"/>
      <c r="I169" s="399"/>
      <c r="J169" s="410"/>
      <c r="K169" s="410"/>
    </row>
    <row r="170" spans="2:11">
      <c r="B170" s="399"/>
      <c r="C170" s="399"/>
      <c r="D170" s="487"/>
      <c r="E170" s="399"/>
      <c r="F170" s="399"/>
      <c r="G170" s="471"/>
      <c r="H170" s="471"/>
      <c r="I170" s="399"/>
      <c r="J170" s="410"/>
      <c r="K170" s="410"/>
    </row>
    <row r="171" spans="2:11">
      <c r="B171" s="399"/>
      <c r="C171" s="399"/>
      <c r="D171" s="487"/>
      <c r="E171" s="399"/>
      <c r="F171" s="399"/>
      <c r="G171" s="471"/>
      <c r="H171" s="471"/>
      <c r="I171" s="399"/>
      <c r="J171" s="410"/>
      <c r="K171" s="410"/>
    </row>
    <row r="172" spans="2:11">
      <c r="B172" s="399"/>
      <c r="C172" s="399"/>
      <c r="D172" s="487"/>
      <c r="E172" s="399"/>
      <c r="F172" s="399"/>
      <c r="G172" s="471"/>
      <c r="H172" s="471"/>
      <c r="I172" s="399"/>
      <c r="J172" s="410"/>
      <c r="K172" s="410"/>
    </row>
    <row r="173" spans="2:11">
      <c r="B173" s="399"/>
      <c r="C173" s="399"/>
      <c r="D173" s="487"/>
      <c r="E173" s="399"/>
      <c r="F173" s="399"/>
      <c r="G173" s="471"/>
      <c r="H173" s="471"/>
      <c r="I173" s="399"/>
      <c r="J173" s="410"/>
      <c r="K173" s="410"/>
    </row>
    <row r="174" spans="2:11">
      <c r="B174" s="399"/>
      <c r="C174" s="399"/>
      <c r="D174" s="487"/>
      <c r="E174" s="399"/>
      <c r="F174" s="399"/>
      <c r="G174" s="471"/>
      <c r="H174" s="471"/>
      <c r="I174" s="399"/>
      <c r="J174" s="410"/>
      <c r="K174" s="410"/>
    </row>
    <row r="175" spans="2:11">
      <c r="B175" s="399"/>
      <c r="C175" s="399"/>
      <c r="D175" s="487"/>
      <c r="E175" s="399"/>
      <c r="F175" s="399"/>
      <c r="G175" s="471"/>
      <c r="H175" s="471"/>
      <c r="I175" s="399"/>
      <c r="J175" s="410"/>
      <c r="K175" s="410"/>
    </row>
    <row r="176" spans="2:11">
      <c r="B176" s="399"/>
      <c r="C176" s="399"/>
      <c r="D176" s="487"/>
      <c r="E176" s="399"/>
      <c r="F176" s="399"/>
      <c r="G176" s="471"/>
      <c r="H176" s="471"/>
      <c r="I176" s="399"/>
      <c r="J176" s="410"/>
      <c r="K176" s="410"/>
    </row>
    <row r="177" spans="2:11">
      <c r="B177" s="399"/>
      <c r="C177" s="399"/>
      <c r="D177" s="487"/>
      <c r="E177" s="399"/>
      <c r="F177" s="399"/>
      <c r="G177" s="471"/>
      <c r="H177" s="471"/>
      <c r="I177" s="399"/>
      <c r="J177" s="410"/>
      <c r="K177" s="410"/>
    </row>
    <row r="178" spans="2:11">
      <c r="B178" s="399"/>
      <c r="C178" s="399"/>
      <c r="D178" s="487"/>
      <c r="E178" s="399"/>
      <c r="F178" s="399"/>
      <c r="G178" s="471"/>
      <c r="H178" s="471"/>
      <c r="I178" s="399"/>
      <c r="J178" s="410"/>
      <c r="K178" s="410"/>
    </row>
    <row r="179" spans="2:11">
      <c r="B179" s="399"/>
      <c r="C179" s="399"/>
      <c r="D179" s="487"/>
      <c r="E179" s="399"/>
      <c r="F179" s="399"/>
      <c r="G179" s="471"/>
      <c r="H179" s="471"/>
      <c r="I179" s="399"/>
      <c r="J179" s="410"/>
      <c r="K179" s="410"/>
    </row>
    <row r="180" spans="2:11">
      <c r="B180" s="399"/>
      <c r="C180" s="399"/>
      <c r="D180" s="487"/>
      <c r="E180" s="399"/>
      <c r="F180" s="399"/>
      <c r="G180" s="471"/>
      <c r="H180" s="471"/>
      <c r="I180" s="399"/>
      <c r="J180" s="410"/>
      <c r="K180" s="410"/>
    </row>
    <row r="181" spans="2:11">
      <c r="B181" s="399"/>
      <c r="C181" s="399"/>
      <c r="D181" s="487"/>
      <c r="E181" s="399"/>
      <c r="F181" s="399"/>
      <c r="G181" s="471"/>
      <c r="H181" s="471"/>
      <c r="I181" s="399"/>
      <c r="J181" s="410"/>
      <c r="K181" s="410"/>
    </row>
    <row r="182" spans="2:11">
      <c r="B182" s="399"/>
      <c r="C182" s="399"/>
      <c r="D182" s="487"/>
      <c r="E182" s="399"/>
      <c r="F182" s="399"/>
      <c r="G182" s="471"/>
      <c r="H182" s="471"/>
      <c r="I182" s="399"/>
      <c r="J182" s="410"/>
      <c r="K182" s="410"/>
    </row>
    <row r="183" spans="2:11">
      <c r="B183" s="399"/>
      <c r="C183" s="399"/>
      <c r="D183" s="487"/>
      <c r="E183" s="399"/>
      <c r="F183" s="399"/>
      <c r="G183" s="471"/>
      <c r="H183" s="471"/>
      <c r="I183" s="399"/>
      <c r="J183" s="410"/>
      <c r="K183" s="410"/>
    </row>
    <row r="184" spans="2:11">
      <c r="B184" s="399"/>
      <c r="C184" s="399"/>
      <c r="D184" s="487"/>
      <c r="E184" s="399"/>
      <c r="F184" s="399"/>
      <c r="G184" s="471"/>
      <c r="H184" s="471"/>
      <c r="I184" s="399"/>
      <c r="J184" s="410"/>
      <c r="K184" s="410"/>
    </row>
    <row r="185" spans="2:11">
      <c r="B185" s="399"/>
      <c r="C185" s="399"/>
      <c r="D185" s="487"/>
      <c r="E185" s="399"/>
      <c r="F185" s="399"/>
      <c r="G185" s="471"/>
      <c r="H185" s="471"/>
      <c r="I185" s="399"/>
      <c r="J185" s="410"/>
      <c r="K185" s="410"/>
    </row>
    <row r="186" spans="2:11">
      <c r="B186" s="399"/>
      <c r="C186" s="399"/>
      <c r="D186" s="487"/>
      <c r="E186" s="399"/>
      <c r="F186" s="399"/>
      <c r="G186" s="471"/>
      <c r="H186" s="471"/>
      <c r="I186" s="399"/>
      <c r="J186" s="410"/>
      <c r="K186" s="410"/>
    </row>
    <row r="187" spans="2:11">
      <c r="B187" s="399"/>
      <c r="C187" s="399"/>
      <c r="D187" s="487"/>
      <c r="E187" s="399"/>
      <c r="F187" s="399"/>
      <c r="G187" s="471"/>
      <c r="H187" s="471"/>
      <c r="I187" s="399"/>
      <c r="J187" s="410"/>
      <c r="K187" s="410"/>
    </row>
    <row r="188" spans="2:11">
      <c r="B188" s="399"/>
      <c r="C188" s="399"/>
      <c r="D188" s="487"/>
      <c r="E188" s="399"/>
      <c r="F188" s="399"/>
      <c r="G188" s="471"/>
      <c r="H188" s="471"/>
      <c r="I188" s="399"/>
      <c r="J188" s="410"/>
      <c r="K188" s="410"/>
    </row>
    <row r="189" spans="2:11">
      <c r="B189" s="399"/>
      <c r="C189" s="399"/>
      <c r="D189" s="487"/>
      <c r="E189" s="399"/>
      <c r="F189" s="399"/>
      <c r="G189" s="471"/>
      <c r="H189" s="471"/>
      <c r="I189" s="399"/>
      <c r="J189" s="410"/>
      <c r="K189" s="410"/>
    </row>
    <row r="190" spans="2:11">
      <c r="B190" s="399"/>
      <c r="C190" s="399"/>
      <c r="D190" s="487"/>
      <c r="E190" s="399"/>
      <c r="F190" s="399"/>
      <c r="G190" s="471"/>
      <c r="H190" s="471"/>
      <c r="I190" s="399"/>
      <c r="J190" s="410"/>
      <c r="K190" s="410"/>
    </row>
    <row r="191" spans="2:11">
      <c r="B191" s="399"/>
      <c r="C191" s="399"/>
      <c r="D191" s="487"/>
      <c r="E191" s="399"/>
      <c r="F191" s="399"/>
      <c r="G191" s="471"/>
      <c r="H191" s="471"/>
      <c r="I191" s="399"/>
      <c r="J191" s="410"/>
      <c r="K191" s="410"/>
    </row>
    <row r="192" spans="2:11">
      <c r="B192" s="399"/>
      <c r="C192" s="399"/>
      <c r="D192" s="487"/>
      <c r="E192" s="399"/>
      <c r="F192" s="399"/>
      <c r="G192" s="471"/>
      <c r="H192" s="471"/>
      <c r="I192" s="399"/>
      <c r="J192" s="410"/>
      <c r="K192" s="410"/>
    </row>
    <row r="193" spans="2:11">
      <c r="B193" s="399"/>
      <c r="C193" s="399"/>
      <c r="D193" s="487"/>
      <c r="E193" s="399"/>
      <c r="F193" s="399"/>
      <c r="G193" s="471"/>
      <c r="H193" s="471"/>
      <c r="I193" s="399"/>
      <c r="J193" s="410"/>
      <c r="K193" s="410"/>
    </row>
    <row r="194" spans="2:11">
      <c r="B194" s="399"/>
      <c r="C194" s="399"/>
      <c r="D194" s="487"/>
      <c r="E194" s="399"/>
      <c r="F194" s="399"/>
      <c r="G194" s="471"/>
      <c r="H194" s="471"/>
      <c r="I194" s="399"/>
      <c r="J194" s="410"/>
      <c r="K194" s="410"/>
    </row>
    <row r="195" spans="2:11">
      <c r="B195" s="399"/>
      <c r="C195" s="399"/>
      <c r="D195" s="487"/>
      <c r="E195" s="399"/>
      <c r="F195" s="399"/>
      <c r="G195" s="471"/>
      <c r="H195" s="471"/>
      <c r="I195" s="399"/>
      <c r="J195" s="410"/>
      <c r="K195" s="410"/>
    </row>
    <row r="196" spans="2:11">
      <c r="B196" s="399"/>
      <c r="C196" s="399"/>
      <c r="D196" s="487"/>
      <c r="E196" s="399"/>
      <c r="F196" s="399"/>
      <c r="G196" s="471"/>
      <c r="H196" s="471"/>
      <c r="I196" s="399"/>
      <c r="J196" s="410"/>
      <c r="K196" s="410"/>
    </row>
    <row r="197" spans="2:11">
      <c r="B197" s="399"/>
      <c r="C197" s="399"/>
      <c r="D197" s="487"/>
      <c r="E197" s="399"/>
      <c r="F197" s="399"/>
      <c r="G197" s="471"/>
      <c r="H197" s="471"/>
      <c r="I197" s="399"/>
      <c r="J197" s="410"/>
      <c r="K197" s="410"/>
    </row>
    <row r="198" spans="2:11">
      <c r="B198" s="399"/>
      <c r="C198" s="399"/>
      <c r="D198" s="487"/>
      <c r="E198" s="399"/>
      <c r="F198" s="399"/>
      <c r="G198" s="471"/>
      <c r="H198" s="471"/>
      <c r="I198" s="399"/>
      <c r="J198" s="410"/>
      <c r="K198" s="410"/>
    </row>
    <row r="199" spans="2:11">
      <c r="B199" s="399"/>
      <c r="C199" s="399"/>
      <c r="D199" s="487"/>
      <c r="E199" s="399"/>
      <c r="F199" s="399"/>
      <c r="G199" s="471"/>
      <c r="H199" s="471"/>
      <c r="I199" s="399"/>
      <c r="J199" s="410"/>
      <c r="K199" s="410"/>
    </row>
    <row r="200" spans="2:11">
      <c r="B200" s="399"/>
      <c r="C200" s="399"/>
      <c r="D200" s="487"/>
      <c r="E200" s="399"/>
      <c r="F200" s="399"/>
      <c r="G200" s="471"/>
      <c r="H200" s="471"/>
      <c r="I200" s="399"/>
      <c r="J200" s="410"/>
      <c r="K200" s="410"/>
    </row>
    <row r="201" spans="2:11">
      <c r="B201" s="399"/>
      <c r="C201" s="399"/>
      <c r="D201" s="487"/>
      <c r="E201" s="399"/>
      <c r="F201" s="399"/>
      <c r="G201" s="471"/>
      <c r="H201" s="471"/>
      <c r="I201" s="399"/>
      <c r="J201" s="410"/>
      <c r="K201" s="410"/>
    </row>
    <row r="202" spans="2:11">
      <c r="B202" s="399"/>
      <c r="C202" s="399"/>
      <c r="D202" s="487"/>
      <c r="E202" s="399"/>
      <c r="F202" s="399"/>
      <c r="G202" s="471"/>
      <c r="H202" s="471"/>
      <c r="I202" s="399"/>
      <c r="J202" s="410"/>
      <c r="K202" s="410"/>
    </row>
    <row r="203" spans="2:11">
      <c r="B203" s="399"/>
      <c r="C203" s="399"/>
      <c r="D203" s="487"/>
      <c r="E203" s="399"/>
      <c r="F203" s="399"/>
      <c r="G203" s="471"/>
      <c r="H203" s="471"/>
      <c r="I203" s="399"/>
      <c r="J203" s="410"/>
      <c r="K203" s="410"/>
    </row>
    <row r="204" spans="2:11">
      <c r="B204" s="399"/>
      <c r="C204" s="399"/>
      <c r="D204" s="487"/>
      <c r="E204" s="399"/>
      <c r="F204" s="399"/>
      <c r="G204" s="471"/>
      <c r="H204" s="471"/>
      <c r="I204" s="399"/>
      <c r="J204" s="410"/>
      <c r="K204" s="410"/>
    </row>
    <row r="205" spans="2:11">
      <c r="B205" s="399"/>
      <c r="C205" s="399"/>
      <c r="D205" s="487"/>
      <c r="E205" s="399"/>
      <c r="F205" s="399"/>
      <c r="G205" s="471"/>
      <c r="H205" s="471"/>
      <c r="I205" s="399"/>
      <c r="J205" s="410"/>
      <c r="K205" s="410"/>
    </row>
    <row r="206" spans="2:11">
      <c r="B206" s="399"/>
      <c r="C206" s="399"/>
      <c r="D206" s="487"/>
      <c r="E206" s="399"/>
      <c r="F206" s="399"/>
      <c r="G206" s="471"/>
      <c r="H206" s="471"/>
      <c r="I206" s="399"/>
      <c r="J206" s="410"/>
      <c r="K206" s="410"/>
    </row>
    <row r="207" spans="2:11">
      <c r="B207" s="399"/>
      <c r="C207" s="399"/>
      <c r="D207" s="487"/>
      <c r="E207" s="399"/>
      <c r="F207" s="399"/>
      <c r="G207" s="471"/>
      <c r="H207" s="471"/>
      <c r="I207" s="399"/>
      <c r="J207" s="410"/>
      <c r="K207" s="410"/>
    </row>
    <row r="208" spans="2:11">
      <c r="B208" s="399"/>
      <c r="C208" s="399"/>
      <c r="D208" s="487"/>
      <c r="E208" s="399"/>
      <c r="F208" s="399"/>
      <c r="G208" s="471"/>
      <c r="H208" s="471"/>
      <c r="I208" s="399"/>
      <c r="J208" s="410"/>
      <c r="K208" s="410"/>
    </row>
    <row r="209" spans="2:11">
      <c r="B209" s="399"/>
      <c r="C209" s="399"/>
      <c r="D209" s="487"/>
      <c r="E209" s="399"/>
      <c r="F209" s="399"/>
      <c r="G209" s="471"/>
      <c r="H209" s="471"/>
      <c r="I209" s="399"/>
      <c r="J209" s="410"/>
      <c r="K209" s="410"/>
    </row>
    <row r="210" spans="2:11">
      <c r="B210" s="399"/>
      <c r="C210" s="399"/>
      <c r="D210" s="487"/>
      <c r="E210" s="399"/>
      <c r="F210" s="399"/>
      <c r="G210" s="471"/>
      <c r="H210" s="471"/>
      <c r="I210" s="399"/>
      <c r="J210" s="410"/>
      <c r="K210" s="410"/>
    </row>
    <row r="211" spans="2:11">
      <c r="B211" s="399"/>
      <c r="C211" s="399"/>
      <c r="D211" s="487"/>
      <c r="E211" s="399"/>
      <c r="F211" s="399"/>
      <c r="G211" s="471"/>
      <c r="H211" s="471"/>
      <c r="I211" s="399"/>
      <c r="J211" s="410"/>
      <c r="K211" s="410"/>
    </row>
    <row r="212" spans="2:11">
      <c r="B212" s="399"/>
      <c r="C212" s="399"/>
      <c r="D212" s="487"/>
      <c r="E212" s="399"/>
      <c r="F212" s="399"/>
      <c r="G212" s="471"/>
      <c r="H212" s="471"/>
      <c r="I212" s="399"/>
      <c r="J212" s="410"/>
      <c r="K212" s="410"/>
    </row>
    <row r="213" spans="2:11">
      <c r="B213" s="399"/>
      <c r="C213" s="399"/>
      <c r="D213" s="487"/>
      <c r="E213" s="399"/>
      <c r="F213" s="399"/>
      <c r="G213" s="471"/>
      <c r="H213" s="471"/>
      <c r="I213" s="399"/>
      <c r="J213" s="410"/>
      <c r="K213" s="410"/>
    </row>
    <row r="214" spans="2:11">
      <c r="B214" s="399"/>
      <c r="C214" s="399"/>
      <c r="D214" s="487"/>
      <c r="E214" s="399"/>
      <c r="F214" s="399"/>
      <c r="G214" s="471"/>
      <c r="H214" s="471"/>
      <c r="I214" s="399"/>
      <c r="J214" s="410"/>
      <c r="K214" s="410"/>
    </row>
    <row r="215" spans="2:11">
      <c r="B215" s="399"/>
      <c r="C215" s="399"/>
      <c r="D215" s="487"/>
      <c r="E215" s="399"/>
      <c r="F215" s="399"/>
      <c r="G215" s="471"/>
      <c r="H215" s="471"/>
      <c r="I215" s="399"/>
      <c r="J215" s="410"/>
      <c r="K215" s="410"/>
    </row>
    <row r="216" spans="2:11">
      <c r="B216" s="399"/>
      <c r="C216" s="399"/>
      <c r="D216" s="487"/>
      <c r="E216" s="399"/>
      <c r="F216" s="399"/>
      <c r="G216" s="471"/>
      <c r="H216" s="471"/>
      <c r="I216" s="399"/>
      <c r="J216" s="410"/>
      <c r="K216" s="410"/>
    </row>
    <row r="217" spans="2:11">
      <c r="B217" s="399"/>
      <c r="C217" s="399"/>
      <c r="D217" s="487"/>
      <c r="E217" s="399"/>
      <c r="F217" s="399"/>
      <c r="G217" s="471"/>
      <c r="H217" s="471"/>
      <c r="I217" s="399"/>
      <c r="J217" s="410"/>
      <c r="K217" s="410"/>
    </row>
    <row r="218" spans="2:11">
      <c r="B218" s="399"/>
      <c r="C218" s="399"/>
      <c r="D218" s="487"/>
      <c r="E218" s="399"/>
      <c r="F218" s="399"/>
      <c r="G218" s="471"/>
      <c r="H218" s="471"/>
      <c r="I218" s="399"/>
      <c r="J218" s="410"/>
      <c r="K218" s="410"/>
    </row>
    <row r="219" spans="2:11">
      <c r="B219" s="399"/>
      <c r="C219" s="399"/>
      <c r="D219" s="487"/>
      <c r="E219" s="399"/>
      <c r="F219" s="399"/>
      <c r="G219" s="471"/>
      <c r="H219" s="471"/>
      <c r="I219" s="399"/>
      <c r="J219" s="410"/>
      <c r="K219" s="410"/>
    </row>
    <row r="220" spans="2:11">
      <c r="B220" s="399"/>
      <c r="C220" s="399"/>
      <c r="D220" s="487"/>
      <c r="E220" s="399"/>
      <c r="F220" s="399"/>
      <c r="G220" s="471"/>
      <c r="H220" s="471"/>
      <c r="I220" s="399"/>
      <c r="J220" s="410"/>
      <c r="K220" s="410"/>
    </row>
    <row r="221" spans="2:11">
      <c r="B221" s="399"/>
      <c r="C221" s="399"/>
      <c r="D221" s="487"/>
      <c r="E221" s="399"/>
      <c r="F221" s="399"/>
      <c r="G221" s="471"/>
      <c r="H221" s="471"/>
      <c r="I221" s="399"/>
      <c r="J221" s="410"/>
      <c r="K221" s="410"/>
    </row>
    <row r="222" spans="2:11">
      <c r="B222" s="399"/>
      <c r="C222" s="399"/>
      <c r="D222" s="487"/>
      <c r="E222" s="399"/>
      <c r="F222" s="399"/>
      <c r="G222" s="471"/>
      <c r="H222" s="471"/>
      <c r="I222" s="399"/>
      <c r="J222" s="410"/>
      <c r="K222" s="410"/>
    </row>
    <row r="223" spans="2:11">
      <c r="B223" s="399"/>
      <c r="C223" s="399"/>
      <c r="D223" s="487"/>
      <c r="E223" s="399"/>
      <c r="F223" s="399"/>
      <c r="G223" s="471"/>
      <c r="H223" s="471"/>
      <c r="I223" s="399"/>
      <c r="J223" s="410"/>
      <c r="K223" s="410"/>
    </row>
    <row r="224" spans="2:11">
      <c r="B224" s="399"/>
      <c r="C224" s="399"/>
      <c r="D224" s="487"/>
      <c r="E224" s="399"/>
      <c r="F224" s="399"/>
      <c r="G224" s="471"/>
      <c r="H224" s="471"/>
      <c r="I224" s="399"/>
      <c r="J224" s="410"/>
      <c r="K224" s="410"/>
    </row>
    <row r="225" spans="2:11">
      <c r="B225" s="399"/>
      <c r="C225" s="399"/>
      <c r="D225" s="487"/>
      <c r="E225" s="399"/>
      <c r="F225" s="399"/>
      <c r="G225" s="471"/>
      <c r="H225" s="471"/>
      <c r="I225" s="399"/>
      <c r="J225" s="410"/>
      <c r="K225" s="410"/>
    </row>
    <row r="226" spans="2:11">
      <c r="B226" s="399"/>
      <c r="C226" s="399"/>
      <c r="D226" s="487"/>
      <c r="E226" s="399"/>
      <c r="F226" s="399"/>
      <c r="G226" s="471"/>
      <c r="H226" s="471"/>
      <c r="I226" s="399"/>
      <c r="J226" s="410"/>
      <c r="K226" s="410"/>
    </row>
    <row r="227" spans="2:11">
      <c r="B227" s="399"/>
      <c r="C227" s="399"/>
      <c r="D227" s="487"/>
      <c r="E227" s="399"/>
      <c r="F227" s="399"/>
      <c r="G227" s="471"/>
      <c r="H227" s="471"/>
      <c r="I227" s="399"/>
      <c r="J227" s="410"/>
      <c r="K227" s="410"/>
    </row>
    <row r="228" spans="2:11">
      <c r="B228" s="399"/>
      <c r="C228" s="399"/>
      <c r="D228" s="487"/>
      <c r="E228" s="399"/>
      <c r="F228" s="399"/>
      <c r="G228" s="471"/>
      <c r="H228" s="471"/>
      <c r="I228" s="399"/>
      <c r="J228" s="410"/>
      <c r="K228" s="410"/>
    </row>
    <row r="229" spans="2:11">
      <c r="B229" s="399"/>
      <c r="C229" s="399"/>
      <c r="D229" s="487"/>
      <c r="E229" s="399"/>
      <c r="F229" s="399"/>
      <c r="G229" s="471"/>
      <c r="H229" s="471"/>
      <c r="I229" s="399"/>
      <c r="J229" s="410"/>
      <c r="K229" s="410"/>
    </row>
    <row r="230" spans="2:11">
      <c r="B230" s="399"/>
      <c r="C230" s="399"/>
      <c r="D230" s="487"/>
      <c r="E230" s="399"/>
      <c r="F230" s="399"/>
      <c r="G230" s="471"/>
      <c r="H230" s="471"/>
      <c r="I230" s="399"/>
      <c r="J230" s="410"/>
      <c r="K230" s="410"/>
    </row>
    <row r="231" spans="2:11">
      <c r="B231" s="399"/>
      <c r="C231" s="399"/>
      <c r="D231" s="487"/>
      <c r="E231" s="399"/>
      <c r="F231" s="399"/>
      <c r="G231" s="471"/>
      <c r="H231" s="471"/>
      <c r="I231" s="399"/>
      <c r="J231" s="410"/>
      <c r="K231" s="410"/>
    </row>
    <row r="232" spans="2:11">
      <c r="B232" s="399"/>
      <c r="C232" s="399"/>
      <c r="D232" s="487"/>
      <c r="E232" s="399"/>
      <c r="F232" s="399"/>
      <c r="G232" s="471"/>
      <c r="H232" s="471"/>
      <c r="I232" s="399"/>
      <c r="J232" s="410"/>
      <c r="K232" s="410"/>
    </row>
    <row r="233" spans="2:11">
      <c r="B233" s="399"/>
      <c r="C233" s="399"/>
      <c r="D233" s="487"/>
      <c r="E233" s="399"/>
      <c r="F233" s="399"/>
      <c r="G233" s="471"/>
      <c r="H233" s="471"/>
      <c r="I233" s="399"/>
      <c r="J233" s="410"/>
      <c r="K233" s="410"/>
    </row>
    <row r="234" spans="2:11">
      <c r="B234" s="399"/>
      <c r="C234" s="399"/>
      <c r="D234" s="487"/>
      <c r="E234" s="399"/>
      <c r="F234" s="399"/>
      <c r="G234" s="471"/>
      <c r="H234" s="471"/>
      <c r="I234" s="399"/>
      <c r="J234" s="410"/>
      <c r="K234" s="410"/>
    </row>
    <row r="235" spans="2:11">
      <c r="B235" s="399"/>
      <c r="C235" s="399"/>
      <c r="D235" s="487"/>
      <c r="E235" s="399"/>
      <c r="F235" s="399"/>
      <c r="G235" s="471"/>
      <c r="H235" s="471"/>
      <c r="I235" s="399"/>
      <c r="J235" s="410"/>
      <c r="K235" s="410"/>
    </row>
    <row r="236" spans="2:11">
      <c r="B236" s="399"/>
      <c r="C236" s="399"/>
      <c r="D236" s="487"/>
      <c r="E236" s="399"/>
      <c r="F236" s="399"/>
      <c r="G236" s="471"/>
      <c r="H236" s="471"/>
      <c r="I236" s="399"/>
      <c r="J236" s="410"/>
      <c r="K236" s="410"/>
    </row>
    <row r="237" spans="2:11">
      <c r="B237" s="399"/>
      <c r="C237" s="399"/>
      <c r="D237" s="487"/>
      <c r="E237" s="399"/>
      <c r="F237" s="399"/>
      <c r="G237" s="471"/>
      <c r="H237" s="471"/>
      <c r="I237" s="399"/>
      <c r="J237" s="410"/>
      <c r="K237" s="410"/>
    </row>
    <row r="238" spans="2:11">
      <c r="B238" s="399"/>
      <c r="C238" s="399"/>
      <c r="D238" s="487"/>
      <c r="E238" s="399"/>
      <c r="F238" s="399"/>
      <c r="G238" s="471"/>
      <c r="H238" s="471"/>
      <c r="I238" s="399"/>
      <c r="J238" s="410"/>
      <c r="K238" s="410"/>
    </row>
    <row r="239" spans="2:11">
      <c r="B239" s="399"/>
      <c r="C239" s="399"/>
      <c r="D239" s="487"/>
      <c r="E239" s="399"/>
      <c r="F239" s="399"/>
      <c r="G239" s="471"/>
      <c r="H239" s="471"/>
      <c r="I239" s="399"/>
      <c r="J239" s="410"/>
      <c r="K239" s="410"/>
    </row>
    <row r="240" spans="2:11">
      <c r="B240" s="399"/>
      <c r="C240" s="399"/>
      <c r="D240" s="487"/>
      <c r="E240" s="399"/>
      <c r="F240" s="399"/>
      <c r="G240" s="471"/>
      <c r="H240" s="471"/>
      <c r="I240" s="399"/>
      <c r="J240" s="410"/>
      <c r="K240" s="410"/>
    </row>
    <row r="241" spans="2:11">
      <c r="B241" s="399"/>
      <c r="C241" s="399"/>
      <c r="D241" s="487"/>
      <c r="E241" s="399"/>
      <c r="F241" s="399"/>
      <c r="G241" s="471"/>
      <c r="H241" s="471"/>
      <c r="I241" s="399"/>
      <c r="J241" s="410"/>
      <c r="K241" s="410"/>
    </row>
    <row r="242" spans="2:11">
      <c r="B242" s="399"/>
      <c r="C242" s="399"/>
      <c r="D242" s="487"/>
      <c r="E242" s="399"/>
      <c r="F242" s="399"/>
      <c r="G242" s="471"/>
      <c r="H242" s="471"/>
      <c r="I242" s="399"/>
      <c r="J242" s="410"/>
      <c r="K242" s="410"/>
    </row>
    <row r="243" spans="2:11">
      <c r="B243" s="399"/>
      <c r="C243" s="399"/>
      <c r="D243" s="487"/>
      <c r="E243" s="399"/>
      <c r="F243" s="399"/>
      <c r="G243" s="471"/>
      <c r="H243" s="471"/>
      <c r="I243" s="399"/>
      <c r="J243" s="410"/>
      <c r="K243" s="410"/>
    </row>
    <row r="244" spans="2:11">
      <c r="B244" s="399"/>
      <c r="C244" s="399"/>
      <c r="D244" s="487"/>
      <c r="E244" s="399"/>
      <c r="F244" s="399"/>
      <c r="G244" s="471"/>
      <c r="H244" s="471"/>
      <c r="I244" s="399"/>
      <c r="J244" s="410"/>
      <c r="K244" s="410"/>
    </row>
    <row r="245" spans="2:11">
      <c r="B245" s="399"/>
      <c r="C245" s="399"/>
      <c r="D245" s="487"/>
      <c r="E245" s="399"/>
      <c r="F245" s="399"/>
      <c r="G245" s="471"/>
      <c r="H245" s="471"/>
      <c r="I245" s="399"/>
      <c r="J245" s="410"/>
      <c r="K245" s="410"/>
    </row>
    <row r="246" spans="2:11">
      <c r="B246" s="399"/>
      <c r="C246" s="399"/>
      <c r="D246" s="487"/>
      <c r="E246" s="399"/>
      <c r="F246" s="399"/>
      <c r="G246" s="471"/>
      <c r="H246" s="471"/>
      <c r="I246" s="399"/>
      <c r="J246" s="410"/>
      <c r="K246" s="410"/>
    </row>
    <row r="247" spans="2:11">
      <c r="B247" s="399"/>
      <c r="C247" s="399"/>
      <c r="D247" s="487"/>
      <c r="E247" s="399"/>
      <c r="F247" s="399"/>
      <c r="G247" s="471"/>
      <c r="H247" s="471"/>
      <c r="I247" s="399"/>
      <c r="J247" s="410"/>
      <c r="K247" s="410"/>
    </row>
    <row r="248" spans="2:11">
      <c r="B248" s="399"/>
      <c r="C248" s="399"/>
      <c r="D248" s="487"/>
      <c r="E248" s="399"/>
      <c r="F248" s="399"/>
      <c r="G248" s="471"/>
      <c r="H248" s="471"/>
      <c r="I248" s="399"/>
      <c r="J248" s="410"/>
      <c r="K248" s="410"/>
    </row>
    <row r="249" spans="2:11">
      <c r="B249" s="399"/>
      <c r="C249" s="399"/>
      <c r="D249" s="487"/>
      <c r="E249" s="399"/>
      <c r="F249" s="399"/>
      <c r="G249" s="471"/>
      <c r="H249" s="471"/>
      <c r="I249" s="399"/>
      <c r="J249" s="410"/>
      <c r="K249" s="410"/>
    </row>
    <row r="250" spans="2:11">
      <c r="B250" s="399"/>
      <c r="C250" s="399"/>
      <c r="D250" s="487"/>
      <c r="E250" s="399"/>
      <c r="F250" s="399"/>
      <c r="G250" s="471"/>
      <c r="H250" s="471"/>
      <c r="I250" s="399"/>
      <c r="J250" s="410"/>
      <c r="K250" s="410"/>
    </row>
    <row r="251" spans="2:11">
      <c r="B251" s="399"/>
      <c r="C251" s="399"/>
      <c r="D251" s="487"/>
      <c r="E251" s="399"/>
      <c r="F251" s="399"/>
      <c r="G251" s="471"/>
      <c r="H251" s="471"/>
      <c r="I251" s="399"/>
      <c r="J251" s="410"/>
      <c r="K251" s="410"/>
    </row>
    <row r="252" spans="2:11">
      <c r="B252" s="399"/>
      <c r="C252" s="399"/>
      <c r="D252" s="487"/>
      <c r="E252" s="399"/>
      <c r="F252" s="399"/>
      <c r="G252" s="471"/>
      <c r="H252" s="471"/>
      <c r="I252" s="399"/>
      <c r="J252" s="410"/>
      <c r="K252" s="410"/>
    </row>
    <row r="253" spans="2:11">
      <c r="B253" s="399"/>
      <c r="C253" s="399"/>
      <c r="D253" s="487"/>
      <c r="E253" s="399"/>
      <c r="F253" s="399"/>
      <c r="G253" s="471"/>
      <c r="H253" s="471"/>
      <c r="I253" s="399"/>
      <c r="J253" s="410"/>
      <c r="K253" s="410"/>
    </row>
    <row r="254" spans="2:11">
      <c r="B254" s="399"/>
      <c r="C254" s="399"/>
      <c r="D254" s="487"/>
      <c r="E254" s="399"/>
      <c r="F254" s="399"/>
      <c r="G254" s="471"/>
      <c r="H254" s="471"/>
      <c r="I254" s="399"/>
      <c r="J254" s="410"/>
      <c r="K254" s="410"/>
    </row>
    <row r="255" spans="2:11">
      <c r="B255" s="399"/>
      <c r="C255" s="399"/>
      <c r="D255" s="487"/>
      <c r="E255" s="399"/>
      <c r="F255" s="399"/>
      <c r="G255" s="471"/>
      <c r="H255" s="471"/>
      <c r="I255" s="399"/>
      <c r="J255" s="410"/>
      <c r="K255" s="410"/>
    </row>
    <row r="256" spans="2:11">
      <c r="B256" s="399"/>
      <c r="C256" s="399"/>
      <c r="D256" s="487"/>
      <c r="E256" s="399"/>
      <c r="F256" s="399"/>
      <c r="G256" s="471"/>
      <c r="H256" s="471"/>
      <c r="I256" s="399"/>
      <c r="J256" s="410"/>
      <c r="K256" s="410"/>
    </row>
    <row r="257" spans="2:11">
      <c r="B257" s="399"/>
      <c r="C257" s="399"/>
      <c r="D257" s="487"/>
      <c r="E257" s="399"/>
      <c r="F257" s="399"/>
      <c r="G257" s="471"/>
      <c r="H257" s="471"/>
      <c r="I257" s="399"/>
      <c r="J257" s="410"/>
      <c r="K257" s="410"/>
    </row>
    <row r="258" spans="2:11">
      <c r="B258" s="399"/>
      <c r="C258" s="399"/>
      <c r="D258" s="487"/>
      <c r="E258" s="399"/>
      <c r="F258" s="399"/>
      <c r="G258" s="471"/>
      <c r="H258" s="471"/>
      <c r="I258" s="399"/>
      <c r="J258" s="410"/>
      <c r="K258" s="410"/>
    </row>
    <row r="259" spans="2:11">
      <c r="B259" s="399"/>
      <c r="C259" s="399"/>
      <c r="D259" s="487"/>
      <c r="E259" s="399"/>
      <c r="F259" s="399"/>
      <c r="G259" s="471"/>
      <c r="H259" s="471"/>
      <c r="I259" s="399"/>
      <c r="J259" s="410"/>
      <c r="K259" s="410"/>
    </row>
    <row r="260" spans="2:11">
      <c r="B260" s="399"/>
      <c r="C260" s="399"/>
      <c r="D260" s="487"/>
      <c r="E260" s="399"/>
      <c r="F260" s="399"/>
      <c r="G260" s="471"/>
      <c r="H260" s="471"/>
      <c r="I260" s="399"/>
      <c r="J260" s="410"/>
      <c r="K260" s="410"/>
    </row>
    <row r="261" spans="2:11">
      <c r="B261" s="399"/>
      <c r="C261" s="399"/>
      <c r="D261" s="487"/>
      <c r="E261" s="399"/>
      <c r="F261" s="399"/>
      <c r="G261" s="471"/>
      <c r="H261" s="471"/>
      <c r="I261" s="399"/>
      <c r="J261" s="410"/>
      <c r="K261" s="410"/>
    </row>
    <row r="262" spans="2:11">
      <c r="B262" s="399"/>
      <c r="C262" s="399"/>
      <c r="D262" s="487"/>
      <c r="E262" s="399"/>
      <c r="F262" s="399"/>
      <c r="G262" s="471"/>
      <c r="H262" s="471"/>
      <c r="I262" s="399"/>
      <c r="J262" s="410"/>
      <c r="K262" s="410"/>
    </row>
    <row r="263" spans="2:11">
      <c r="B263" s="399"/>
      <c r="C263" s="399"/>
      <c r="D263" s="487"/>
      <c r="E263" s="399"/>
      <c r="F263" s="399"/>
      <c r="G263" s="471"/>
      <c r="H263" s="471"/>
      <c r="I263" s="399"/>
      <c r="J263" s="410"/>
      <c r="K263" s="410"/>
    </row>
    <row r="264" spans="2:11">
      <c r="B264" s="399"/>
      <c r="C264" s="399"/>
      <c r="D264" s="487"/>
      <c r="E264" s="399"/>
      <c r="F264" s="399"/>
      <c r="G264" s="471"/>
      <c r="H264" s="471"/>
      <c r="I264" s="399"/>
      <c r="J264" s="410"/>
      <c r="K264" s="410"/>
    </row>
    <row r="265" spans="2:11">
      <c r="B265" s="399"/>
      <c r="C265" s="399"/>
      <c r="D265" s="487"/>
      <c r="E265" s="399"/>
      <c r="F265" s="399"/>
      <c r="G265" s="471"/>
      <c r="H265" s="471"/>
      <c r="I265" s="399"/>
      <c r="J265" s="410"/>
      <c r="K265" s="410"/>
    </row>
    <row r="266" spans="2:11">
      <c r="B266" s="399"/>
      <c r="C266" s="399"/>
      <c r="D266" s="487"/>
      <c r="E266" s="399"/>
      <c r="F266" s="399"/>
      <c r="G266" s="471"/>
      <c r="H266" s="471"/>
      <c r="I266" s="399"/>
      <c r="J266" s="410"/>
      <c r="K266" s="410"/>
    </row>
    <row r="267" spans="2:11">
      <c r="B267" s="399"/>
      <c r="C267" s="399"/>
      <c r="D267" s="487"/>
      <c r="E267" s="399"/>
      <c r="F267" s="399"/>
      <c r="G267" s="471"/>
      <c r="H267" s="471"/>
      <c r="I267" s="399"/>
      <c r="J267" s="410"/>
      <c r="K267" s="410"/>
    </row>
    <row r="268" spans="2:11">
      <c r="B268" s="399"/>
      <c r="C268" s="399"/>
      <c r="D268" s="487"/>
      <c r="E268" s="399"/>
      <c r="F268" s="399"/>
      <c r="G268" s="471"/>
      <c r="H268" s="471"/>
      <c r="I268" s="399"/>
      <c r="J268" s="410"/>
      <c r="K268" s="410"/>
    </row>
    <row r="269" spans="2:11">
      <c r="B269" s="399"/>
      <c r="C269" s="399"/>
      <c r="D269" s="487"/>
      <c r="E269" s="399"/>
      <c r="F269" s="399"/>
      <c r="G269" s="471"/>
      <c r="H269" s="471"/>
      <c r="I269" s="399"/>
      <c r="J269" s="410"/>
      <c r="K269" s="410"/>
    </row>
    <row r="270" spans="2:11">
      <c r="B270" s="399"/>
      <c r="C270" s="399"/>
      <c r="D270" s="487"/>
      <c r="E270" s="399"/>
      <c r="F270" s="399"/>
      <c r="G270" s="471"/>
      <c r="H270" s="471"/>
      <c r="I270" s="399"/>
      <c r="J270" s="410"/>
      <c r="K270" s="410"/>
    </row>
    <row r="271" spans="2:11">
      <c r="B271" s="399"/>
      <c r="C271" s="399"/>
      <c r="D271" s="487"/>
      <c r="E271" s="399"/>
      <c r="F271" s="399"/>
      <c r="G271" s="471"/>
      <c r="H271" s="471"/>
      <c r="I271" s="399"/>
      <c r="J271" s="410"/>
      <c r="K271" s="410"/>
    </row>
    <row r="272" spans="2:11">
      <c r="B272" s="399"/>
      <c r="C272" s="399"/>
      <c r="D272" s="487"/>
      <c r="E272" s="399"/>
      <c r="F272" s="399"/>
      <c r="G272" s="471"/>
      <c r="H272" s="471"/>
      <c r="I272" s="399"/>
      <c r="J272" s="410"/>
      <c r="K272" s="410"/>
    </row>
    <row r="273" spans="2:11">
      <c r="B273" s="399"/>
      <c r="C273" s="399"/>
      <c r="D273" s="487"/>
      <c r="E273" s="399"/>
      <c r="F273" s="399"/>
      <c r="G273" s="471"/>
      <c r="H273" s="471"/>
      <c r="I273" s="399"/>
      <c r="J273" s="410"/>
      <c r="K273" s="410"/>
    </row>
    <row r="274" spans="2:11">
      <c r="B274" s="399"/>
      <c r="C274" s="399"/>
      <c r="D274" s="487"/>
      <c r="E274" s="399"/>
      <c r="F274" s="399"/>
      <c r="G274" s="471"/>
      <c r="H274" s="471"/>
      <c r="I274" s="399"/>
      <c r="J274" s="410"/>
      <c r="K274" s="410"/>
    </row>
    <row r="275" spans="2:11">
      <c r="B275" s="399"/>
      <c r="C275" s="399"/>
      <c r="D275" s="487"/>
      <c r="E275" s="399"/>
      <c r="F275" s="399"/>
      <c r="G275" s="471"/>
      <c r="H275" s="471"/>
      <c r="I275" s="399"/>
      <c r="J275" s="410"/>
      <c r="K275" s="410"/>
    </row>
    <row r="276" spans="2:11">
      <c r="B276" s="399"/>
      <c r="C276" s="399"/>
      <c r="D276" s="487"/>
      <c r="E276" s="399"/>
      <c r="F276" s="399"/>
      <c r="G276" s="471"/>
      <c r="H276" s="471"/>
      <c r="I276" s="399"/>
      <c r="J276" s="410"/>
      <c r="K276" s="410"/>
    </row>
    <row r="277" spans="2:11">
      <c r="B277" s="399"/>
      <c r="C277" s="399"/>
      <c r="D277" s="487"/>
      <c r="E277" s="399"/>
      <c r="F277" s="399"/>
      <c r="G277" s="471"/>
      <c r="H277" s="471"/>
      <c r="I277" s="399"/>
      <c r="J277" s="410"/>
      <c r="K277" s="410"/>
    </row>
    <row r="278" spans="2:11">
      <c r="B278" s="399"/>
      <c r="C278" s="399"/>
      <c r="D278" s="487"/>
      <c r="E278" s="399"/>
      <c r="F278" s="399"/>
      <c r="G278" s="471"/>
      <c r="H278" s="471"/>
      <c r="I278" s="399"/>
      <c r="J278" s="410"/>
      <c r="K278" s="410"/>
    </row>
    <row r="279" spans="2:11">
      <c r="B279" s="399"/>
      <c r="C279" s="399"/>
      <c r="D279" s="487"/>
      <c r="E279" s="399"/>
      <c r="F279" s="399"/>
      <c r="G279" s="471"/>
      <c r="H279" s="471"/>
      <c r="I279" s="399"/>
      <c r="J279" s="410"/>
      <c r="K279" s="410"/>
    </row>
    <row r="280" spans="2:11">
      <c r="B280" s="399"/>
      <c r="C280" s="399"/>
      <c r="D280" s="487"/>
      <c r="E280" s="399"/>
      <c r="F280" s="399"/>
      <c r="G280" s="471"/>
      <c r="H280" s="471"/>
      <c r="I280" s="399"/>
      <c r="J280" s="410"/>
      <c r="K280" s="410"/>
    </row>
    <row r="281" spans="2:11">
      <c r="B281" s="399"/>
      <c r="C281" s="399"/>
      <c r="D281" s="487"/>
      <c r="E281" s="399"/>
      <c r="F281" s="399"/>
      <c r="G281" s="471"/>
      <c r="H281" s="471"/>
      <c r="I281" s="399"/>
      <c r="J281" s="410"/>
      <c r="K281" s="410"/>
    </row>
    <row r="282" spans="2:11">
      <c r="B282" s="399"/>
      <c r="C282" s="399"/>
      <c r="D282" s="487"/>
      <c r="E282" s="399"/>
      <c r="F282" s="399"/>
      <c r="G282" s="471"/>
      <c r="H282" s="471"/>
      <c r="I282" s="399"/>
      <c r="J282" s="410"/>
      <c r="K282" s="410"/>
    </row>
    <row r="283" spans="2:11">
      <c r="B283" s="399"/>
      <c r="C283" s="399"/>
      <c r="D283" s="487"/>
      <c r="E283" s="399"/>
      <c r="F283" s="399"/>
      <c r="G283" s="471"/>
      <c r="H283" s="471"/>
      <c r="I283" s="399"/>
      <c r="J283" s="410"/>
      <c r="K283" s="410"/>
    </row>
    <row r="284" spans="2:11">
      <c r="B284" s="399"/>
      <c r="C284" s="399"/>
      <c r="D284" s="487"/>
      <c r="E284" s="399"/>
      <c r="F284" s="399"/>
      <c r="G284" s="471"/>
      <c r="H284" s="471"/>
      <c r="I284" s="399"/>
      <c r="J284" s="410"/>
      <c r="K284" s="410"/>
    </row>
    <row r="285" spans="2:11">
      <c r="B285" s="399"/>
      <c r="C285" s="399"/>
      <c r="D285" s="487"/>
      <c r="E285" s="399"/>
      <c r="F285" s="399"/>
      <c r="G285" s="471"/>
      <c r="H285" s="471"/>
      <c r="I285" s="399"/>
      <c r="J285" s="410"/>
      <c r="K285" s="410"/>
    </row>
    <row r="286" spans="2:11">
      <c r="B286" s="399"/>
      <c r="C286" s="399"/>
      <c r="D286" s="487"/>
      <c r="E286" s="399"/>
      <c r="F286" s="399"/>
      <c r="G286" s="471"/>
      <c r="H286" s="471"/>
      <c r="I286" s="399"/>
      <c r="J286" s="410"/>
      <c r="K286" s="410"/>
    </row>
    <row r="287" spans="2:11">
      <c r="B287" s="399"/>
      <c r="C287" s="399"/>
      <c r="D287" s="487"/>
      <c r="E287" s="399"/>
      <c r="F287" s="399"/>
      <c r="G287" s="471"/>
      <c r="H287" s="471"/>
      <c r="I287" s="399"/>
      <c r="J287" s="410"/>
      <c r="K287" s="410"/>
    </row>
    <row r="288" spans="2:11">
      <c r="B288" s="399"/>
      <c r="C288" s="399"/>
      <c r="D288" s="487"/>
      <c r="E288" s="399"/>
      <c r="F288" s="399"/>
      <c r="G288" s="471"/>
      <c r="H288" s="471"/>
      <c r="I288" s="399"/>
      <c r="J288" s="410"/>
      <c r="K288" s="410"/>
    </row>
    <row r="289" spans="2:11">
      <c r="B289" s="399"/>
      <c r="C289" s="399"/>
      <c r="D289" s="487"/>
      <c r="E289" s="399"/>
      <c r="F289" s="399"/>
      <c r="G289" s="471"/>
      <c r="H289" s="471"/>
      <c r="I289" s="399"/>
      <c r="J289" s="410"/>
      <c r="K289" s="410"/>
    </row>
    <row r="290" spans="2:11">
      <c r="B290" s="399"/>
      <c r="C290" s="399"/>
      <c r="D290" s="487"/>
      <c r="E290" s="399"/>
      <c r="F290" s="399"/>
      <c r="G290" s="471"/>
      <c r="H290" s="471"/>
      <c r="I290" s="399"/>
      <c r="J290" s="410"/>
      <c r="K290" s="410"/>
    </row>
    <row r="291" spans="2:11">
      <c r="B291" s="399"/>
      <c r="C291" s="399"/>
      <c r="D291" s="487"/>
      <c r="E291" s="399"/>
      <c r="F291" s="399"/>
      <c r="G291" s="471"/>
      <c r="H291" s="471"/>
      <c r="I291" s="399"/>
      <c r="J291" s="410"/>
      <c r="K291" s="410"/>
    </row>
    <row r="292" spans="2:11">
      <c r="B292" s="399"/>
      <c r="C292" s="399"/>
      <c r="D292" s="487"/>
      <c r="E292" s="399"/>
      <c r="F292" s="399"/>
      <c r="G292" s="471"/>
      <c r="H292" s="471"/>
      <c r="I292" s="399"/>
      <c r="J292" s="410"/>
      <c r="K292" s="410"/>
    </row>
    <row r="293" spans="2:11">
      <c r="B293" s="399"/>
      <c r="C293" s="399"/>
      <c r="D293" s="487"/>
      <c r="E293" s="399"/>
      <c r="F293" s="399"/>
      <c r="G293" s="471"/>
      <c r="H293" s="471"/>
      <c r="I293" s="399"/>
      <c r="J293" s="410"/>
      <c r="K293" s="410"/>
    </row>
    <row r="294" spans="2:11">
      <c r="B294" s="399"/>
      <c r="C294" s="399"/>
      <c r="D294" s="487"/>
      <c r="E294" s="399"/>
      <c r="F294" s="399"/>
      <c r="G294" s="471"/>
      <c r="H294" s="471"/>
      <c r="I294" s="399"/>
      <c r="J294" s="410"/>
      <c r="K294" s="410"/>
    </row>
    <row r="295" spans="2:11">
      <c r="B295" s="399"/>
      <c r="C295" s="399"/>
      <c r="D295" s="487"/>
      <c r="E295" s="399"/>
      <c r="F295" s="399"/>
      <c r="G295" s="471"/>
      <c r="H295" s="471"/>
      <c r="I295" s="399"/>
      <c r="J295" s="410"/>
      <c r="K295" s="410"/>
    </row>
    <row r="296" spans="2:11">
      <c r="B296" s="399"/>
      <c r="C296" s="399"/>
      <c r="D296" s="487"/>
      <c r="E296" s="399"/>
      <c r="F296" s="399"/>
      <c r="G296" s="471"/>
      <c r="H296" s="471"/>
      <c r="I296" s="399"/>
      <c r="J296" s="410"/>
      <c r="K296" s="410"/>
    </row>
    <row r="297" spans="2:11">
      <c r="B297" s="399"/>
      <c r="C297" s="399"/>
      <c r="D297" s="487"/>
      <c r="E297" s="399"/>
      <c r="F297" s="399"/>
      <c r="G297" s="471"/>
      <c r="H297" s="471"/>
      <c r="I297" s="399"/>
      <c r="J297" s="410"/>
      <c r="K297" s="410"/>
    </row>
    <row r="298" spans="2:11">
      <c r="B298" s="399"/>
      <c r="C298" s="399"/>
      <c r="D298" s="487"/>
      <c r="E298" s="399"/>
      <c r="F298" s="399"/>
      <c r="G298" s="471"/>
      <c r="H298" s="471"/>
      <c r="I298" s="399"/>
      <c r="J298" s="410"/>
      <c r="K298" s="410"/>
    </row>
    <row r="299" spans="2:11">
      <c r="B299" s="399"/>
      <c r="C299" s="399"/>
      <c r="D299" s="487"/>
      <c r="E299" s="399"/>
      <c r="F299" s="399"/>
      <c r="G299" s="471"/>
      <c r="H299" s="471"/>
      <c r="I299" s="399"/>
      <c r="J299" s="410"/>
      <c r="K299" s="410"/>
    </row>
    <row r="300" spans="2:11">
      <c r="B300" s="399"/>
      <c r="C300" s="399"/>
      <c r="D300" s="487"/>
      <c r="E300" s="399"/>
      <c r="F300" s="399"/>
      <c r="G300" s="471"/>
      <c r="H300" s="471"/>
      <c r="I300" s="399"/>
      <c r="J300" s="410"/>
      <c r="K300" s="410"/>
    </row>
    <row r="301" spans="2:11">
      <c r="B301" s="399"/>
      <c r="C301" s="399"/>
      <c r="D301" s="487"/>
      <c r="E301" s="399"/>
      <c r="F301" s="399"/>
      <c r="G301" s="471"/>
      <c r="H301" s="471"/>
      <c r="I301" s="399"/>
      <c r="J301" s="410"/>
      <c r="K301" s="410"/>
    </row>
    <row r="302" spans="2:11">
      <c r="B302" s="399"/>
      <c r="C302" s="399"/>
      <c r="D302" s="487"/>
      <c r="E302" s="399"/>
      <c r="F302" s="399"/>
      <c r="G302" s="471"/>
      <c r="H302" s="471"/>
      <c r="I302" s="399"/>
      <c r="J302" s="410"/>
      <c r="K302" s="410"/>
    </row>
    <row r="303" spans="2:11">
      <c r="B303" s="399"/>
      <c r="C303" s="399"/>
      <c r="D303" s="487"/>
      <c r="E303" s="399"/>
      <c r="F303" s="399"/>
      <c r="G303" s="471"/>
      <c r="H303" s="471"/>
      <c r="I303" s="399"/>
      <c r="J303" s="410"/>
      <c r="K303" s="410"/>
    </row>
    <row r="304" spans="2:11">
      <c r="B304" s="399"/>
      <c r="C304" s="399"/>
      <c r="D304" s="487"/>
      <c r="E304" s="399"/>
      <c r="F304" s="399"/>
      <c r="G304" s="471"/>
      <c r="H304" s="471"/>
      <c r="I304" s="399"/>
      <c r="J304" s="410"/>
      <c r="K304" s="410"/>
    </row>
    <row r="305" spans="2:11">
      <c r="B305" s="399"/>
      <c r="C305" s="399"/>
      <c r="D305" s="487"/>
      <c r="E305" s="399"/>
      <c r="F305" s="399"/>
      <c r="G305" s="471"/>
      <c r="H305" s="471"/>
      <c r="I305" s="399"/>
      <c r="J305" s="410"/>
      <c r="K305" s="410"/>
    </row>
    <row r="306" spans="2:11">
      <c r="B306" s="399"/>
      <c r="C306" s="399"/>
      <c r="D306" s="487"/>
      <c r="E306" s="399"/>
      <c r="F306" s="399"/>
      <c r="G306" s="471"/>
      <c r="H306" s="471"/>
      <c r="I306" s="399"/>
      <c r="J306" s="410"/>
      <c r="K306" s="410"/>
    </row>
    <row r="307" spans="2:11">
      <c r="B307" s="399"/>
      <c r="C307" s="399"/>
      <c r="D307" s="487"/>
      <c r="E307" s="399"/>
      <c r="F307" s="399"/>
      <c r="G307" s="471"/>
      <c r="H307" s="471"/>
      <c r="I307" s="399"/>
      <c r="J307" s="410"/>
      <c r="K307" s="410"/>
    </row>
    <row r="308" spans="2:11">
      <c r="B308" s="399"/>
      <c r="C308" s="399"/>
      <c r="D308" s="487"/>
      <c r="E308" s="399"/>
      <c r="F308" s="399"/>
      <c r="G308" s="471"/>
      <c r="H308" s="471"/>
      <c r="I308" s="399"/>
      <c r="J308" s="410"/>
      <c r="K308" s="410"/>
    </row>
    <row r="309" spans="2:11">
      <c r="B309" s="399"/>
      <c r="C309" s="399"/>
      <c r="D309" s="487"/>
      <c r="E309" s="399"/>
      <c r="F309" s="399"/>
      <c r="G309" s="471"/>
      <c r="H309" s="471"/>
      <c r="I309" s="399"/>
      <c r="J309" s="410"/>
      <c r="K309" s="410"/>
    </row>
    <row r="310" spans="2:11">
      <c r="B310" s="399"/>
      <c r="C310" s="399"/>
      <c r="D310" s="487"/>
      <c r="E310" s="399"/>
      <c r="F310" s="399"/>
      <c r="G310" s="471"/>
      <c r="H310" s="471"/>
      <c r="I310" s="399"/>
      <c r="J310" s="410"/>
      <c r="K310" s="410"/>
    </row>
    <row r="311" spans="2:11">
      <c r="B311" s="399"/>
      <c r="C311" s="399"/>
      <c r="D311" s="487"/>
      <c r="E311" s="399"/>
      <c r="F311" s="399"/>
      <c r="G311" s="471"/>
      <c r="H311" s="471"/>
      <c r="I311" s="399"/>
      <c r="J311" s="410"/>
      <c r="K311" s="410"/>
    </row>
    <row r="312" spans="2:11">
      <c r="B312" s="399"/>
      <c r="C312" s="399"/>
      <c r="D312" s="487"/>
      <c r="E312" s="399"/>
      <c r="F312" s="399"/>
      <c r="G312" s="471"/>
      <c r="H312" s="471"/>
      <c r="I312" s="399"/>
      <c r="J312" s="410"/>
      <c r="K312" s="410"/>
    </row>
    <row r="313" spans="2:11">
      <c r="B313" s="399"/>
      <c r="C313" s="399"/>
      <c r="D313" s="487"/>
      <c r="E313" s="399"/>
      <c r="F313" s="399"/>
      <c r="G313" s="471"/>
      <c r="H313" s="471"/>
      <c r="I313" s="399"/>
      <c r="J313" s="410"/>
      <c r="K313" s="410"/>
    </row>
    <row r="314" spans="2:11">
      <c r="B314" s="399"/>
      <c r="C314" s="399"/>
      <c r="D314" s="487"/>
      <c r="E314" s="399"/>
      <c r="F314" s="399"/>
      <c r="G314" s="471"/>
      <c r="H314" s="471"/>
      <c r="I314" s="399"/>
      <c r="J314" s="410"/>
      <c r="K314" s="410"/>
    </row>
    <row r="315" spans="2:11">
      <c r="B315" s="399"/>
      <c r="C315" s="399"/>
      <c r="D315" s="487"/>
      <c r="E315" s="399"/>
      <c r="F315" s="399"/>
      <c r="G315" s="471"/>
      <c r="H315" s="471"/>
      <c r="I315" s="399"/>
      <c r="J315" s="410"/>
      <c r="K315" s="410"/>
    </row>
    <row r="316" spans="2:11">
      <c r="B316" s="399"/>
      <c r="C316" s="399"/>
      <c r="D316" s="487"/>
      <c r="E316" s="399"/>
      <c r="F316" s="399"/>
      <c r="G316" s="471"/>
      <c r="H316" s="471"/>
      <c r="I316" s="399"/>
      <c r="J316" s="410"/>
      <c r="K316" s="410"/>
    </row>
    <row r="317" spans="2:11">
      <c r="B317" s="399"/>
      <c r="C317" s="399"/>
      <c r="D317" s="487"/>
      <c r="E317" s="399"/>
      <c r="F317" s="399"/>
      <c r="G317" s="471"/>
      <c r="H317" s="471"/>
      <c r="I317" s="399"/>
      <c r="J317" s="410"/>
      <c r="K317" s="410"/>
    </row>
    <row r="318" spans="2:11">
      <c r="B318" s="399"/>
      <c r="C318" s="399"/>
      <c r="D318" s="487"/>
      <c r="E318" s="399"/>
      <c r="F318" s="399"/>
      <c r="G318" s="471"/>
      <c r="H318" s="471"/>
      <c r="I318" s="399"/>
      <c r="J318" s="410"/>
      <c r="K318" s="410"/>
    </row>
    <row r="319" spans="2:11">
      <c r="B319" s="399"/>
      <c r="C319" s="399"/>
      <c r="D319" s="487"/>
      <c r="E319" s="399"/>
      <c r="F319" s="399"/>
      <c r="G319" s="471"/>
      <c r="H319" s="471"/>
      <c r="I319" s="399"/>
      <c r="J319" s="410"/>
      <c r="K319" s="410"/>
    </row>
    <row r="320" spans="2:11">
      <c r="B320" s="399"/>
      <c r="C320" s="399"/>
      <c r="D320" s="487"/>
      <c r="E320" s="399"/>
      <c r="F320" s="399"/>
      <c r="G320" s="471"/>
      <c r="H320" s="471"/>
      <c r="I320" s="399"/>
      <c r="J320" s="410"/>
      <c r="K320" s="410"/>
    </row>
    <row r="321" spans="2:11">
      <c r="B321" s="399"/>
      <c r="C321" s="399"/>
      <c r="D321" s="487"/>
      <c r="E321" s="399"/>
      <c r="F321" s="399"/>
      <c r="G321" s="471"/>
      <c r="H321" s="471"/>
      <c r="I321" s="399"/>
      <c r="J321" s="410"/>
      <c r="K321" s="410"/>
    </row>
    <row r="322" spans="2:11">
      <c r="B322" s="399"/>
      <c r="C322" s="399"/>
      <c r="D322" s="487"/>
      <c r="E322" s="399"/>
      <c r="F322" s="399"/>
      <c r="G322" s="471"/>
      <c r="H322" s="471"/>
      <c r="I322" s="399"/>
      <c r="J322" s="410"/>
      <c r="K322" s="410"/>
    </row>
    <row r="323" spans="2:11">
      <c r="B323" s="399"/>
      <c r="C323" s="399"/>
      <c r="D323" s="487"/>
      <c r="E323" s="399"/>
      <c r="F323" s="399"/>
      <c r="G323" s="471"/>
      <c r="H323" s="471"/>
      <c r="I323" s="399"/>
      <c r="J323" s="410"/>
      <c r="K323" s="410"/>
    </row>
    <row r="324" spans="2:11">
      <c r="B324" s="399"/>
      <c r="C324" s="399"/>
      <c r="D324" s="487"/>
      <c r="E324" s="399"/>
      <c r="F324" s="399"/>
      <c r="G324" s="471"/>
      <c r="H324" s="471"/>
      <c r="I324" s="399"/>
      <c r="J324" s="410"/>
      <c r="K324" s="410"/>
    </row>
    <row r="325" spans="2:11">
      <c r="B325" s="399"/>
      <c r="C325" s="399"/>
      <c r="D325" s="487"/>
      <c r="E325" s="399"/>
      <c r="F325" s="399"/>
      <c r="G325" s="471"/>
      <c r="H325" s="471"/>
      <c r="I325" s="399"/>
      <c r="J325" s="410"/>
      <c r="K325" s="410"/>
    </row>
    <row r="326" spans="2:11">
      <c r="B326" s="399"/>
      <c r="C326" s="399"/>
      <c r="D326" s="487"/>
      <c r="E326" s="399"/>
      <c r="F326" s="399"/>
      <c r="G326" s="471"/>
      <c r="H326" s="471"/>
      <c r="I326" s="399"/>
      <c r="J326" s="410"/>
      <c r="K326" s="410"/>
    </row>
    <row r="327" spans="2:11">
      <c r="B327" s="399"/>
      <c r="C327" s="399"/>
      <c r="D327" s="487"/>
      <c r="E327" s="399"/>
      <c r="F327" s="399"/>
      <c r="G327" s="471"/>
      <c r="H327" s="471"/>
      <c r="I327" s="399"/>
      <c r="J327" s="410"/>
      <c r="K327" s="410"/>
    </row>
    <row r="328" spans="2:11">
      <c r="B328" s="399"/>
      <c r="C328" s="399"/>
      <c r="D328" s="487"/>
      <c r="E328" s="399"/>
      <c r="F328" s="399"/>
      <c r="G328" s="471"/>
      <c r="H328" s="471"/>
      <c r="I328" s="399"/>
      <c r="J328" s="410"/>
      <c r="K328" s="410"/>
    </row>
    <row r="329" spans="2:11">
      <c r="B329" s="399"/>
      <c r="C329" s="399"/>
      <c r="D329" s="487"/>
      <c r="E329" s="399"/>
      <c r="F329" s="399"/>
      <c r="G329" s="471"/>
      <c r="H329" s="471"/>
      <c r="I329" s="399"/>
      <c r="J329" s="410"/>
      <c r="K329" s="410"/>
    </row>
    <row r="330" spans="2:11">
      <c r="B330" s="399"/>
      <c r="C330" s="399"/>
      <c r="D330" s="487"/>
      <c r="E330" s="399"/>
      <c r="F330" s="399"/>
      <c r="G330" s="471"/>
      <c r="H330" s="471"/>
      <c r="I330" s="399"/>
      <c r="J330" s="410"/>
      <c r="K330" s="410"/>
    </row>
    <row r="331" spans="2:11">
      <c r="B331" s="399"/>
      <c r="C331" s="399"/>
      <c r="D331" s="487"/>
      <c r="E331" s="399"/>
      <c r="F331" s="399"/>
      <c r="G331" s="471"/>
      <c r="H331" s="471"/>
      <c r="I331" s="399"/>
      <c r="J331" s="410"/>
      <c r="K331" s="410"/>
    </row>
    <row r="332" spans="2:11">
      <c r="B332" s="399"/>
      <c r="C332" s="399"/>
      <c r="D332" s="487"/>
      <c r="E332" s="399"/>
      <c r="F332" s="399"/>
      <c r="G332" s="471"/>
      <c r="H332" s="471"/>
      <c r="I332" s="399"/>
      <c r="J332" s="410"/>
      <c r="K332" s="410"/>
    </row>
    <row r="333" spans="2:11">
      <c r="B333" s="399"/>
      <c r="C333" s="399"/>
      <c r="D333" s="487"/>
      <c r="E333" s="399"/>
      <c r="F333" s="399"/>
      <c r="G333" s="471"/>
      <c r="H333" s="471"/>
      <c r="I333" s="399"/>
      <c r="J333" s="410"/>
      <c r="K333" s="410"/>
    </row>
    <row r="334" spans="2:11">
      <c r="B334" s="399"/>
      <c r="C334" s="399"/>
      <c r="D334" s="487"/>
      <c r="E334" s="399"/>
      <c r="F334" s="399"/>
      <c r="G334" s="471"/>
      <c r="H334" s="471"/>
      <c r="I334" s="399"/>
      <c r="J334" s="410"/>
      <c r="K334" s="410"/>
    </row>
    <row r="335" spans="2:11">
      <c r="B335" s="399"/>
      <c r="C335" s="399"/>
      <c r="D335" s="487"/>
      <c r="E335" s="399"/>
      <c r="F335" s="399"/>
      <c r="G335" s="471"/>
      <c r="H335" s="471"/>
      <c r="I335" s="399"/>
      <c r="J335" s="410"/>
      <c r="K335" s="410"/>
    </row>
    <row r="336" spans="2:11">
      <c r="B336" s="399"/>
      <c r="C336" s="399"/>
      <c r="D336" s="487"/>
      <c r="E336" s="399"/>
      <c r="F336" s="399"/>
      <c r="G336" s="471"/>
      <c r="H336" s="471"/>
      <c r="I336" s="399"/>
      <c r="J336" s="410"/>
      <c r="K336" s="410"/>
    </row>
    <row r="337" spans="2:11">
      <c r="B337" s="399"/>
      <c r="C337" s="399"/>
      <c r="D337" s="487"/>
      <c r="E337" s="399"/>
      <c r="F337" s="399"/>
      <c r="G337" s="471"/>
      <c r="H337" s="471"/>
      <c r="I337" s="399"/>
      <c r="J337" s="410"/>
      <c r="K337" s="410"/>
    </row>
    <row r="338" spans="2:11">
      <c r="B338" s="399"/>
      <c r="C338" s="399"/>
      <c r="D338" s="487"/>
      <c r="E338" s="399"/>
      <c r="F338" s="399"/>
      <c r="G338" s="471"/>
      <c r="H338" s="471"/>
      <c r="I338" s="399"/>
      <c r="J338" s="410"/>
      <c r="K338" s="410"/>
    </row>
    <row r="339" spans="2:11">
      <c r="B339" s="399"/>
      <c r="C339" s="399"/>
      <c r="D339" s="487"/>
      <c r="E339" s="399"/>
      <c r="F339" s="399"/>
      <c r="G339" s="471"/>
      <c r="H339" s="471"/>
      <c r="I339" s="399"/>
      <c r="J339" s="410"/>
      <c r="K339" s="410"/>
    </row>
    <row r="340" spans="2:11">
      <c r="B340" s="399"/>
      <c r="C340" s="399"/>
      <c r="D340" s="487"/>
      <c r="E340" s="399"/>
      <c r="F340" s="399"/>
      <c r="G340" s="471"/>
      <c r="H340" s="471"/>
      <c r="I340" s="399"/>
      <c r="J340" s="410"/>
      <c r="K340" s="410"/>
    </row>
    <row r="341" spans="2:11">
      <c r="B341" s="399"/>
      <c r="C341" s="399"/>
      <c r="D341" s="487"/>
      <c r="E341" s="399"/>
      <c r="F341" s="399"/>
      <c r="G341" s="471"/>
      <c r="H341" s="471"/>
      <c r="I341" s="399"/>
      <c r="J341" s="410"/>
      <c r="K341" s="410"/>
    </row>
    <row r="342" spans="2:11">
      <c r="B342" s="399"/>
      <c r="C342" s="399"/>
      <c r="D342" s="487"/>
      <c r="E342" s="399"/>
      <c r="F342" s="399"/>
      <c r="G342" s="471"/>
      <c r="H342" s="471"/>
      <c r="I342" s="399"/>
      <c r="J342" s="410"/>
      <c r="K342" s="410"/>
    </row>
    <row r="343" spans="2:11">
      <c r="B343" s="399"/>
      <c r="C343" s="399"/>
      <c r="D343" s="487"/>
      <c r="E343" s="399"/>
      <c r="F343" s="399"/>
      <c r="G343" s="471"/>
      <c r="H343" s="471"/>
      <c r="I343" s="399"/>
      <c r="J343" s="410"/>
      <c r="K343" s="410"/>
    </row>
    <row r="344" spans="2:11">
      <c r="B344" s="399"/>
      <c r="C344" s="399"/>
      <c r="D344" s="487"/>
      <c r="E344" s="399"/>
      <c r="F344" s="399"/>
      <c r="G344" s="471"/>
      <c r="H344" s="471"/>
      <c r="I344" s="399"/>
      <c r="J344" s="410"/>
      <c r="K344" s="410"/>
    </row>
    <row r="345" spans="2:11">
      <c r="B345" s="399"/>
      <c r="C345" s="399"/>
      <c r="D345" s="487"/>
      <c r="E345" s="399"/>
      <c r="F345" s="399"/>
      <c r="G345" s="471"/>
      <c r="H345" s="471"/>
      <c r="I345" s="399"/>
      <c r="J345" s="410"/>
      <c r="K345" s="410"/>
    </row>
    <row r="346" spans="2:11">
      <c r="B346" s="399"/>
      <c r="C346" s="399"/>
      <c r="D346" s="487"/>
      <c r="E346" s="399"/>
      <c r="F346" s="399"/>
      <c r="G346" s="471"/>
      <c r="H346" s="471"/>
      <c r="I346" s="399"/>
      <c r="J346" s="410"/>
      <c r="K346" s="410"/>
    </row>
    <row r="347" spans="2:11">
      <c r="B347" s="399"/>
      <c r="C347" s="399"/>
      <c r="D347" s="487"/>
      <c r="E347" s="399"/>
      <c r="F347" s="399"/>
      <c r="G347" s="471"/>
      <c r="H347" s="471"/>
      <c r="I347" s="399"/>
      <c r="J347" s="410"/>
      <c r="K347" s="410"/>
    </row>
    <row r="348" spans="2:11">
      <c r="B348" s="399"/>
      <c r="C348" s="399"/>
      <c r="D348" s="487"/>
      <c r="E348" s="399"/>
      <c r="F348" s="399"/>
      <c r="G348" s="471"/>
      <c r="H348" s="471"/>
      <c r="I348" s="399"/>
      <c r="J348" s="410"/>
      <c r="K348" s="410"/>
    </row>
    <row r="349" spans="2:11">
      <c r="B349" s="399"/>
      <c r="C349" s="399"/>
      <c r="D349" s="487"/>
      <c r="E349" s="399"/>
      <c r="F349" s="399"/>
      <c r="G349" s="471"/>
      <c r="H349" s="471"/>
      <c r="I349" s="399"/>
      <c r="J349" s="410"/>
      <c r="K349" s="410"/>
    </row>
    <row r="350" spans="2:11">
      <c r="B350" s="399"/>
      <c r="C350" s="399"/>
      <c r="D350" s="487"/>
      <c r="E350" s="399"/>
      <c r="F350" s="399"/>
      <c r="G350" s="471"/>
      <c r="H350" s="471"/>
      <c r="I350" s="399"/>
      <c r="J350" s="410"/>
      <c r="K350" s="410"/>
    </row>
    <row r="351" spans="2:11">
      <c r="B351" s="399"/>
      <c r="C351" s="399"/>
      <c r="D351" s="487"/>
      <c r="E351" s="399"/>
      <c r="F351" s="399"/>
      <c r="G351" s="471"/>
      <c r="H351" s="471"/>
      <c r="I351" s="399"/>
      <c r="J351" s="410"/>
      <c r="K351" s="410"/>
    </row>
    <row r="352" spans="2:11">
      <c r="B352" s="399"/>
      <c r="C352" s="399"/>
      <c r="D352" s="487"/>
      <c r="E352" s="399"/>
      <c r="F352" s="399"/>
      <c r="G352" s="471"/>
      <c r="H352" s="471"/>
      <c r="I352" s="399"/>
      <c r="J352" s="410"/>
      <c r="K352" s="410"/>
    </row>
    <row r="353" spans="2:11">
      <c r="B353" s="399"/>
      <c r="C353" s="399"/>
      <c r="D353" s="487"/>
      <c r="E353" s="399"/>
      <c r="F353" s="399"/>
      <c r="G353" s="471"/>
      <c r="H353" s="471"/>
      <c r="I353" s="399"/>
      <c r="J353" s="410"/>
      <c r="K353" s="410"/>
    </row>
    <row r="354" spans="2:11">
      <c r="B354" s="399"/>
      <c r="C354" s="399"/>
      <c r="D354" s="487"/>
      <c r="E354" s="399"/>
      <c r="F354" s="399"/>
      <c r="G354" s="471"/>
      <c r="H354" s="471"/>
      <c r="I354" s="399"/>
      <c r="J354" s="410"/>
      <c r="K354" s="410"/>
    </row>
    <row r="355" spans="2:11">
      <c r="B355" s="399"/>
      <c r="C355" s="399"/>
      <c r="D355" s="487"/>
      <c r="E355" s="399"/>
      <c r="F355" s="399"/>
      <c r="G355" s="471"/>
      <c r="H355" s="471"/>
      <c r="I355" s="399"/>
      <c r="J355" s="410"/>
      <c r="K355" s="410"/>
    </row>
    <row r="356" spans="2:11">
      <c r="B356" s="399"/>
      <c r="C356" s="399"/>
      <c r="D356" s="487"/>
      <c r="E356" s="399"/>
      <c r="F356" s="399"/>
      <c r="G356" s="471"/>
      <c r="H356" s="471"/>
      <c r="I356" s="399"/>
      <c r="J356" s="410"/>
      <c r="K356" s="410"/>
    </row>
    <row r="357" spans="2:11">
      <c r="B357" s="399"/>
      <c r="C357" s="399"/>
      <c r="D357" s="487"/>
      <c r="E357" s="399"/>
      <c r="F357" s="399"/>
      <c r="G357" s="471"/>
      <c r="H357" s="471"/>
      <c r="I357" s="399"/>
      <c r="J357" s="410"/>
      <c r="K357" s="410"/>
    </row>
    <row r="358" spans="2:11">
      <c r="B358" s="399"/>
      <c r="C358" s="399"/>
      <c r="D358" s="487"/>
      <c r="E358" s="399"/>
      <c r="F358" s="399"/>
      <c r="G358" s="471"/>
      <c r="H358" s="471"/>
      <c r="I358" s="399"/>
      <c r="J358" s="410"/>
      <c r="K358" s="410"/>
    </row>
    <row r="359" spans="2:11">
      <c r="B359" s="399"/>
      <c r="C359" s="399"/>
      <c r="D359" s="487"/>
      <c r="E359" s="399"/>
      <c r="F359" s="399"/>
      <c r="G359" s="471"/>
      <c r="H359" s="471"/>
      <c r="I359" s="399"/>
      <c r="J359" s="410"/>
      <c r="K359" s="410"/>
    </row>
    <row r="360" spans="2:11">
      <c r="B360" s="399"/>
      <c r="C360" s="399"/>
      <c r="D360" s="487"/>
      <c r="E360" s="399"/>
      <c r="F360" s="399"/>
      <c r="G360" s="471"/>
      <c r="H360" s="471"/>
      <c r="I360" s="399"/>
      <c r="J360" s="410"/>
      <c r="K360" s="410"/>
    </row>
    <row r="361" spans="2:11">
      <c r="B361" s="399"/>
      <c r="C361" s="399"/>
      <c r="D361" s="487"/>
      <c r="E361" s="399"/>
      <c r="F361" s="399"/>
      <c r="G361" s="471"/>
      <c r="H361" s="471"/>
      <c r="I361" s="399"/>
      <c r="J361" s="410"/>
      <c r="K361" s="410"/>
    </row>
    <row r="362" spans="2:11">
      <c r="B362" s="399"/>
      <c r="C362" s="399"/>
      <c r="D362" s="487"/>
      <c r="E362" s="399"/>
      <c r="F362" s="399"/>
      <c r="G362" s="471"/>
      <c r="H362" s="471"/>
      <c r="I362" s="399"/>
      <c r="J362" s="410"/>
      <c r="K362" s="410"/>
    </row>
    <row r="363" spans="2:11">
      <c r="B363" s="399"/>
      <c r="C363" s="399"/>
      <c r="D363" s="487"/>
      <c r="E363" s="399"/>
      <c r="F363" s="399"/>
      <c r="G363" s="471"/>
      <c r="H363" s="471"/>
      <c r="I363" s="399"/>
      <c r="J363" s="410"/>
      <c r="K363" s="410"/>
    </row>
    <row r="364" spans="2:11">
      <c r="B364" s="399"/>
      <c r="C364" s="399"/>
      <c r="D364" s="487"/>
      <c r="E364" s="399"/>
      <c r="F364" s="399"/>
      <c r="G364" s="471"/>
      <c r="H364" s="471"/>
      <c r="I364" s="399"/>
      <c r="J364" s="410"/>
      <c r="K364" s="410"/>
    </row>
    <row r="365" spans="2:11">
      <c r="B365" s="399"/>
      <c r="C365" s="399"/>
      <c r="D365" s="487"/>
      <c r="E365" s="399"/>
      <c r="F365" s="399"/>
      <c r="G365" s="471"/>
      <c r="H365" s="471"/>
      <c r="I365" s="399"/>
      <c r="J365" s="410"/>
      <c r="K365" s="410"/>
    </row>
    <row r="366" spans="2:11">
      <c r="B366" s="399"/>
      <c r="C366" s="399"/>
      <c r="D366" s="487"/>
      <c r="E366" s="399"/>
      <c r="F366" s="399"/>
      <c r="G366" s="471"/>
      <c r="H366" s="471"/>
      <c r="I366" s="399"/>
      <c r="J366" s="410"/>
      <c r="K366" s="410"/>
    </row>
    <row r="367" spans="2:11">
      <c r="B367" s="399"/>
      <c r="C367" s="399"/>
      <c r="D367" s="487"/>
      <c r="E367" s="399"/>
      <c r="F367" s="399"/>
      <c r="G367" s="471"/>
      <c r="H367" s="471"/>
      <c r="I367" s="399"/>
      <c r="J367" s="410"/>
      <c r="K367" s="410"/>
    </row>
    <row r="368" spans="2:11">
      <c r="B368" s="399"/>
      <c r="C368" s="399"/>
      <c r="D368" s="487"/>
      <c r="E368" s="399"/>
      <c r="F368" s="399"/>
      <c r="G368" s="471"/>
      <c r="H368" s="471"/>
      <c r="I368" s="399"/>
      <c r="J368" s="410"/>
      <c r="K368" s="410"/>
    </row>
    <row r="369" spans="2:11">
      <c r="B369" s="399"/>
      <c r="C369" s="399"/>
      <c r="D369" s="487"/>
      <c r="E369" s="399"/>
      <c r="F369" s="399"/>
      <c r="G369" s="471"/>
      <c r="H369" s="471"/>
      <c r="I369" s="399"/>
      <c r="J369" s="410"/>
      <c r="K369" s="410"/>
    </row>
    <row r="370" spans="2:11">
      <c r="B370" s="399"/>
      <c r="C370" s="399"/>
      <c r="D370" s="487"/>
      <c r="E370" s="399"/>
      <c r="F370" s="399"/>
      <c r="G370" s="471"/>
      <c r="H370" s="471"/>
      <c r="I370" s="399"/>
      <c r="J370" s="410"/>
      <c r="K370" s="410"/>
    </row>
    <row r="371" spans="2:11">
      <c r="B371" s="399"/>
      <c r="C371" s="399"/>
      <c r="D371" s="487"/>
      <c r="E371" s="399"/>
      <c r="F371" s="399"/>
      <c r="G371" s="471"/>
      <c r="H371" s="471"/>
      <c r="I371" s="399"/>
      <c r="J371" s="410"/>
      <c r="K371" s="410"/>
    </row>
    <row r="372" spans="2:11">
      <c r="B372" s="399"/>
      <c r="C372" s="399"/>
      <c r="D372" s="487"/>
      <c r="E372" s="399"/>
      <c r="F372" s="399"/>
      <c r="G372" s="471"/>
      <c r="H372" s="471"/>
      <c r="I372" s="399"/>
      <c r="J372" s="410"/>
      <c r="K372" s="410"/>
    </row>
    <row r="373" spans="2:11">
      <c r="B373" s="399"/>
      <c r="C373" s="399"/>
      <c r="D373" s="487"/>
      <c r="E373" s="399"/>
      <c r="F373" s="399"/>
      <c r="G373" s="471"/>
      <c r="H373" s="471"/>
      <c r="I373" s="399"/>
      <c r="J373" s="410"/>
      <c r="K373" s="410"/>
    </row>
    <row r="374" spans="2:11">
      <c r="B374" s="399"/>
      <c r="C374" s="399"/>
      <c r="D374" s="487"/>
      <c r="E374" s="399"/>
      <c r="F374" s="399"/>
      <c r="G374" s="471"/>
      <c r="H374" s="471"/>
      <c r="I374" s="399"/>
      <c r="J374" s="410"/>
      <c r="K374" s="410"/>
    </row>
    <row r="375" spans="2:11">
      <c r="B375" s="399"/>
      <c r="C375" s="399"/>
      <c r="D375" s="487"/>
      <c r="E375" s="399"/>
      <c r="F375" s="399"/>
      <c r="G375" s="471"/>
      <c r="H375" s="471"/>
      <c r="I375" s="399"/>
      <c r="J375" s="410"/>
      <c r="K375" s="410"/>
    </row>
    <row r="376" spans="2:11">
      <c r="B376" s="399"/>
      <c r="C376" s="399"/>
      <c r="D376" s="487"/>
      <c r="E376" s="399"/>
      <c r="F376" s="399"/>
      <c r="G376" s="471"/>
      <c r="H376" s="471"/>
      <c r="I376" s="399"/>
      <c r="J376" s="410"/>
      <c r="K376" s="410"/>
    </row>
    <row r="377" spans="2:11">
      <c r="B377" s="399"/>
      <c r="C377" s="399"/>
      <c r="D377" s="487"/>
      <c r="E377" s="399"/>
      <c r="F377" s="399"/>
      <c r="G377" s="471"/>
      <c r="H377" s="471"/>
      <c r="I377" s="399"/>
      <c r="J377" s="410"/>
      <c r="K377" s="410"/>
    </row>
    <row r="378" spans="2:11">
      <c r="B378" s="399"/>
      <c r="C378" s="399"/>
      <c r="D378" s="487"/>
      <c r="E378" s="399"/>
      <c r="F378" s="399"/>
      <c r="G378" s="471"/>
      <c r="H378" s="471"/>
      <c r="I378" s="399"/>
      <c r="J378" s="410"/>
      <c r="K378" s="410"/>
    </row>
    <row r="379" spans="2:11">
      <c r="B379" s="399"/>
      <c r="C379" s="399"/>
      <c r="D379" s="487"/>
      <c r="E379" s="399"/>
      <c r="F379" s="399"/>
      <c r="G379" s="471"/>
      <c r="H379" s="471"/>
      <c r="I379" s="399"/>
      <c r="J379" s="410"/>
      <c r="K379" s="410"/>
    </row>
    <row r="380" spans="2:11">
      <c r="B380" s="399"/>
      <c r="C380" s="399"/>
      <c r="D380" s="487"/>
      <c r="E380" s="399"/>
      <c r="F380" s="399"/>
      <c r="G380" s="471"/>
      <c r="H380" s="471"/>
      <c r="I380" s="399"/>
      <c r="J380" s="410"/>
      <c r="K380" s="410"/>
    </row>
    <row r="381" spans="2:11">
      <c r="B381" s="399"/>
      <c r="C381" s="399"/>
      <c r="D381" s="487"/>
      <c r="E381" s="399"/>
      <c r="F381" s="399"/>
      <c r="G381" s="471"/>
      <c r="H381" s="471"/>
      <c r="I381" s="399"/>
      <c r="J381" s="410"/>
      <c r="K381" s="410"/>
    </row>
    <row r="382" spans="2:11">
      <c r="B382" s="399"/>
      <c r="C382" s="399"/>
      <c r="D382" s="487"/>
      <c r="E382" s="399"/>
      <c r="F382" s="399"/>
      <c r="G382" s="471"/>
      <c r="H382" s="471"/>
      <c r="I382" s="399"/>
      <c r="J382" s="410"/>
      <c r="K382" s="410"/>
    </row>
    <row r="383" spans="2:11">
      <c r="B383" s="399"/>
      <c r="C383" s="399"/>
      <c r="D383" s="487"/>
      <c r="E383" s="399"/>
      <c r="F383" s="399"/>
      <c r="G383" s="471"/>
      <c r="H383" s="471"/>
      <c r="I383" s="399"/>
      <c r="J383" s="410"/>
      <c r="K383" s="410"/>
    </row>
    <row r="384" spans="2:11">
      <c r="B384" s="399"/>
      <c r="C384" s="399"/>
      <c r="D384" s="487"/>
      <c r="E384" s="399"/>
      <c r="F384" s="399"/>
      <c r="G384" s="471"/>
      <c r="H384" s="471"/>
      <c r="I384" s="399"/>
      <c r="J384" s="410"/>
      <c r="K384" s="410"/>
    </row>
    <row r="385" spans="2:11">
      <c r="B385" s="399"/>
      <c r="C385" s="399"/>
      <c r="D385" s="487"/>
      <c r="E385" s="399"/>
      <c r="F385" s="399"/>
      <c r="G385" s="471"/>
      <c r="H385" s="471"/>
      <c r="I385" s="399"/>
      <c r="J385" s="410"/>
      <c r="K385" s="410"/>
    </row>
    <row r="386" spans="2:11">
      <c r="B386" s="399"/>
      <c r="C386" s="399"/>
      <c r="D386" s="487"/>
      <c r="E386" s="399"/>
      <c r="F386" s="399"/>
      <c r="G386" s="471"/>
      <c r="H386" s="471"/>
      <c r="I386" s="399"/>
      <c r="J386" s="410"/>
      <c r="K386" s="410"/>
    </row>
    <row r="387" spans="2:11">
      <c r="B387" s="399"/>
      <c r="C387" s="399"/>
      <c r="D387" s="487"/>
      <c r="E387" s="399"/>
      <c r="F387" s="399"/>
      <c r="G387" s="471"/>
      <c r="H387" s="471"/>
      <c r="I387" s="399"/>
      <c r="J387" s="410"/>
      <c r="K387" s="410"/>
    </row>
    <row r="388" spans="2:11">
      <c r="B388" s="399"/>
      <c r="C388" s="399"/>
      <c r="D388" s="487"/>
      <c r="E388" s="399"/>
      <c r="F388" s="399"/>
      <c r="G388" s="471"/>
      <c r="H388" s="471"/>
      <c r="I388" s="399"/>
      <c r="J388" s="410"/>
      <c r="K388" s="410"/>
    </row>
    <row r="389" spans="2:11">
      <c r="B389" s="399"/>
      <c r="C389" s="399"/>
      <c r="D389" s="487"/>
      <c r="E389" s="399"/>
      <c r="F389" s="399"/>
      <c r="G389" s="471"/>
      <c r="H389" s="471"/>
      <c r="I389" s="399"/>
      <c r="J389" s="410"/>
      <c r="K389" s="410"/>
    </row>
    <row r="390" spans="2:11">
      <c r="B390" s="399"/>
      <c r="C390" s="399"/>
      <c r="D390" s="487"/>
      <c r="E390" s="399"/>
      <c r="F390" s="399"/>
      <c r="G390" s="471"/>
      <c r="H390" s="471"/>
      <c r="I390" s="399"/>
      <c r="J390" s="410"/>
      <c r="K390" s="410"/>
    </row>
    <row r="391" spans="2:11">
      <c r="B391" s="399"/>
      <c r="C391" s="399"/>
      <c r="D391" s="487"/>
      <c r="E391" s="399"/>
      <c r="F391" s="399"/>
      <c r="G391" s="471"/>
      <c r="H391" s="471"/>
      <c r="I391" s="399"/>
      <c r="J391" s="410"/>
      <c r="K391" s="410"/>
    </row>
    <row r="392" spans="2:11">
      <c r="B392" s="399"/>
      <c r="C392" s="399"/>
      <c r="D392" s="487"/>
      <c r="E392" s="399"/>
      <c r="F392" s="399"/>
      <c r="G392" s="471"/>
      <c r="H392" s="471"/>
      <c r="I392" s="399"/>
      <c r="J392" s="410"/>
      <c r="K392" s="410"/>
    </row>
    <row r="393" spans="2:11">
      <c r="B393" s="399"/>
      <c r="C393" s="399"/>
      <c r="D393" s="487"/>
      <c r="E393" s="399"/>
      <c r="F393" s="399"/>
      <c r="G393" s="471"/>
      <c r="H393" s="471"/>
      <c r="I393" s="399"/>
      <c r="J393" s="410"/>
      <c r="K393" s="410"/>
    </row>
    <row r="394" spans="2:11">
      <c r="B394" s="399"/>
      <c r="C394" s="399"/>
      <c r="D394" s="487"/>
      <c r="E394" s="399"/>
      <c r="F394" s="399"/>
      <c r="G394" s="471"/>
      <c r="H394" s="471"/>
      <c r="I394" s="399"/>
      <c r="J394" s="410"/>
      <c r="K394" s="410"/>
    </row>
    <row r="395" spans="2:11">
      <c r="B395" s="399"/>
      <c r="C395" s="399"/>
      <c r="D395" s="487"/>
      <c r="E395" s="399"/>
      <c r="F395" s="399"/>
      <c r="G395" s="471"/>
      <c r="H395" s="471"/>
      <c r="I395" s="399"/>
      <c r="J395" s="410"/>
      <c r="K395" s="410"/>
    </row>
    <row r="396" spans="2:11">
      <c r="B396" s="399"/>
      <c r="C396" s="399"/>
      <c r="D396" s="487"/>
      <c r="E396" s="399"/>
      <c r="F396" s="399"/>
      <c r="G396" s="471"/>
      <c r="H396" s="471"/>
      <c r="I396" s="399"/>
      <c r="J396" s="410"/>
      <c r="K396" s="410"/>
    </row>
    <row r="397" spans="2:11">
      <c r="B397" s="399"/>
      <c r="C397" s="399"/>
      <c r="D397" s="487"/>
      <c r="E397" s="399"/>
      <c r="F397" s="399"/>
      <c r="G397" s="471"/>
      <c r="H397" s="471"/>
      <c r="I397" s="399"/>
      <c r="J397" s="410"/>
      <c r="K397" s="410"/>
    </row>
    <row r="398" spans="2:11">
      <c r="B398" s="399"/>
      <c r="C398" s="399"/>
      <c r="D398" s="487"/>
      <c r="E398" s="399"/>
      <c r="F398" s="399"/>
      <c r="G398" s="471"/>
      <c r="H398" s="471"/>
      <c r="I398" s="399"/>
      <c r="J398" s="410"/>
      <c r="K398" s="410"/>
    </row>
    <row r="399" spans="2:11">
      <c r="B399" s="399"/>
      <c r="C399" s="399"/>
      <c r="D399" s="487"/>
      <c r="E399" s="399"/>
      <c r="F399" s="399"/>
      <c r="G399" s="471"/>
      <c r="H399" s="471"/>
      <c r="I399" s="399"/>
      <c r="J399" s="410"/>
      <c r="K399" s="410"/>
    </row>
    <row r="400" spans="2:11">
      <c r="B400" s="399"/>
      <c r="C400" s="399"/>
      <c r="D400" s="487"/>
      <c r="E400" s="399"/>
      <c r="F400" s="399"/>
      <c r="G400" s="471"/>
      <c r="H400" s="471"/>
      <c r="I400" s="399"/>
      <c r="J400" s="410"/>
      <c r="K400" s="410"/>
    </row>
    <row r="401" spans="2:11">
      <c r="B401" s="399"/>
      <c r="C401" s="399"/>
      <c r="D401" s="487"/>
      <c r="E401" s="399"/>
      <c r="F401" s="399"/>
      <c r="G401" s="471"/>
      <c r="H401" s="471"/>
      <c r="I401" s="399"/>
      <c r="J401" s="410"/>
      <c r="K401" s="410"/>
    </row>
    <row r="402" spans="2:11">
      <c r="B402" s="399"/>
      <c r="C402" s="399"/>
      <c r="D402" s="487"/>
      <c r="E402" s="399"/>
      <c r="F402" s="399"/>
      <c r="G402" s="471"/>
      <c r="H402" s="471"/>
      <c r="I402" s="399"/>
      <c r="J402" s="410"/>
      <c r="K402" s="410"/>
    </row>
    <row r="403" spans="2:11">
      <c r="B403" s="399"/>
      <c r="C403" s="399"/>
      <c r="D403" s="487"/>
      <c r="E403" s="399"/>
      <c r="F403" s="399"/>
      <c r="G403" s="471"/>
      <c r="H403" s="471"/>
      <c r="I403" s="399"/>
      <c r="J403" s="410"/>
      <c r="K403" s="410"/>
    </row>
    <row r="404" spans="2:11">
      <c r="B404" s="399"/>
      <c r="C404" s="399"/>
      <c r="D404" s="487"/>
      <c r="E404" s="399"/>
      <c r="F404" s="399"/>
      <c r="G404" s="471"/>
      <c r="H404" s="471"/>
      <c r="I404" s="399"/>
      <c r="J404" s="410"/>
      <c r="K404" s="410"/>
    </row>
    <row r="405" spans="2:11">
      <c r="B405" s="399"/>
      <c r="C405" s="399"/>
      <c r="D405" s="487"/>
      <c r="E405" s="399"/>
      <c r="F405" s="399"/>
      <c r="G405" s="471"/>
      <c r="H405" s="471"/>
      <c r="I405" s="399"/>
      <c r="J405" s="410"/>
      <c r="K405" s="410"/>
    </row>
    <row r="406" spans="2:11">
      <c r="B406" s="399"/>
      <c r="C406" s="399"/>
      <c r="D406" s="487"/>
      <c r="E406" s="399"/>
      <c r="F406" s="399"/>
      <c r="G406" s="471"/>
      <c r="H406" s="471"/>
      <c r="I406" s="399"/>
      <c r="J406" s="410"/>
      <c r="K406" s="410"/>
    </row>
    <row r="407" spans="2:11">
      <c r="B407" s="399"/>
      <c r="C407" s="399"/>
      <c r="D407" s="487"/>
      <c r="E407" s="399"/>
      <c r="F407" s="399"/>
      <c r="G407" s="471"/>
      <c r="H407" s="471"/>
      <c r="I407" s="399"/>
      <c r="J407" s="410"/>
      <c r="K407" s="410"/>
    </row>
    <row r="408" spans="2:11">
      <c r="B408" s="399"/>
      <c r="C408" s="399"/>
      <c r="D408" s="487"/>
      <c r="E408" s="399"/>
      <c r="F408" s="399"/>
      <c r="G408" s="471"/>
      <c r="H408" s="471"/>
      <c r="I408" s="399"/>
      <c r="J408" s="410"/>
      <c r="K408" s="410"/>
    </row>
    <row r="409" spans="2:11">
      <c r="B409" s="399"/>
      <c r="C409" s="399"/>
      <c r="D409" s="487"/>
      <c r="E409" s="399"/>
      <c r="F409" s="399"/>
      <c r="G409" s="471"/>
      <c r="H409" s="471"/>
      <c r="I409" s="399"/>
      <c r="J409" s="410"/>
      <c r="K409" s="410"/>
    </row>
    <row r="410" spans="2:11">
      <c r="B410" s="399"/>
      <c r="C410" s="399"/>
      <c r="D410" s="487"/>
      <c r="E410" s="399"/>
      <c r="F410" s="399"/>
      <c r="G410" s="471"/>
      <c r="H410" s="471"/>
      <c r="I410" s="399"/>
      <c r="J410" s="410"/>
      <c r="K410" s="410"/>
    </row>
    <row r="411" spans="2:11">
      <c r="B411" s="399"/>
      <c r="C411" s="399"/>
      <c r="D411" s="487"/>
      <c r="E411" s="399"/>
      <c r="F411" s="399"/>
      <c r="G411" s="471"/>
      <c r="H411" s="471"/>
      <c r="I411" s="399"/>
      <c r="J411" s="410"/>
      <c r="K411" s="410"/>
    </row>
    <row r="412" spans="2:11">
      <c r="B412" s="399"/>
      <c r="C412" s="399"/>
      <c r="D412" s="487"/>
      <c r="E412" s="399"/>
      <c r="F412" s="399"/>
      <c r="G412" s="471"/>
      <c r="H412" s="471"/>
      <c r="I412" s="399"/>
      <c r="J412" s="410"/>
      <c r="K412" s="410"/>
    </row>
    <row r="413" spans="2:11">
      <c r="B413" s="399"/>
      <c r="C413" s="399"/>
      <c r="D413" s="487"/>
      <c r="E413" s="399"/>
      <c r="F413" s="399"/>
      <c r="G413" s="471"/>
      <c r="H413" s="471"/>
      <c r="I413" s="399"/>
      <c r="J413" s="410"/>
      <c r="K413" s="410"/>
    </row>
    <row r="414" spans="2:11">
      <c r="B414" s="399"/>
      <c r="C414" s="399"/>
      <c r="D414" s="487"/>
      <c r="E414" s="399"/>
      <c r="F414" s="399"/>
      <c r="G414" s="471"/>
      <c r="H414" s="471"/>
      <c r="I414" s="399"/>
      <c r="J414" s="410"/>
      <c r="K414" s="410"/>
    </row>
    <row r="415" spans="2:11">
      <c r="B415" s="399"/>
      <c r="C415" s="399"/>
      <c r="D415" s="487"/>
      <c r="E415" s="399"/>
      <c r="F415" s="399"/>
      <c r="G415" s="471"/>
      <c r="H415" s="471"/>
      <c r="I415" s="399"/>
      <c r="J415" s="410"/>
      <c r="K415" s="410"/>
    </row>
    <row r="416" spans="2:11">
      <c r="B416" s="399"/>
      <c r="C416" s="399"/>
      <c r="D416" s="487"/>
      <c r="E416" s="399"/>
      <c r="F416" s="399"/>
      <c r="G416" s="471"/>
      <c r="H416" s="471"/>
      <c r="I416" s="399"/>
      <c r="J416" s="410"/>
      <c r="K416" s="410"/>
    </row>
    <row r="417" spans="2:11">
      <c r="B417" s="399"/>
      <c r="C417" s="399"/>
      <c r="D417" s="487"/>
      <c r="E417" s="399"/>
      <c r="F417" s="399"/>
      <c r="G417" s="471"/>
      <c r="H417" s="471"/>
      <c r="I417" s="399"/>
      <c r="J417" s="410"/>
      <c r="K417" s="410"/>
    </row>
    <row r="418" spans="2:11">
      <c r="B418" s="399"/>
      <c r="C418" s="399"/>
      <c r="D418" s="487"/>
      <c r="E418" s="399"/>
      <c r="F418" s="399"/>
      <c r="G418" s="471"/>
      <c r="H418" s="471"/>
      <c r="I418" s="399"/>
      <c r="J418" s="410"/>
      <c r="K418" s="410"/>
    </row>
    <row r="419" spans="2:11">
      <c r="B419" s="399"/>
      <c r="C419" s="399"/>
      <c r="D419" s="487"/>
      <c r="E419" s="399"/>
      <c r="F419" s="399"/>
      <c r="G419" s="471"/>
      <c r="H419" s="471"/>
      <c r="I419" s="399"/>
      <c r="J419" s="410"/>
      <c r="K419" s="410"/>
    </row>
    <row r="420" spans="2:11">
      <c r="B420" s="399"/>
      <c r="C420" s="399"/>
      <c r="D420" s="487"/>
      <c r="E420" s="399"/>
      <c r="F420" s="399"/>
      <c r="G420" s="471"/>
      <c r="H420" s="471"/>
      <c r="I420" s="399"/>
      <c r="J420" s="410"/>
      <c r="K420" s="410"/>
    </row>
    <row r="421" spans="2:11">
      <c r="B421" s="399"/>
      <c r="C421" s="399"/>
      <c r="D421" s="487"/>
      <c r="E421" s="399"/>
      <c r="F421" s="399"/>
      <c r="G421" s="471"/>
      <c r="H421" s="471"/>
      <c r="I421" s="399"/>
      <c r="J421" s="410"/>
      <c r="K421" s="410"/>
    </row>
    <row r="422" spans="2:11">
      <c r="B422" s="399"/>
      <c r="C422" s="399"/>
      <c r="D422" s="487"/>
      <c r="E422" s="399"/>
      <c r="F422" s="399"/>
      <c r="G422" s="471"/>
      <c r="H422" s="471"/>
      <c r="I422" s="399"/>
      <c r="J422" s="410"/>
      <c r="K422" s="410"/>
    </row>
    <row r="423" spans="2:11">
      <c r="B423" s="399"/>
      <c r="C423" s="399"/>
      <c r="D423" s="487"/>
      <c r="E423" s="399"/>
      <c r="F423" s="399"/>
      <c r="G423" s="471"/>
      <c r="H423" s="471"/>
      <c r="I423" s="399"/>
      <c r="J423" s="410"/>
      <c r="K423" s="410"/>
    </row>
    <row r="424" spans="2:11">
      <c r="B424" s="399"/>
      <c r="C424" s="399"/>
      <c r="D424" s="487"/>
      <c r="E424" s="399"/>
      <c r="F424" s="399"/>
      <c r="G424" s="471"/>
      <c r="H424" s="471"/>
      <c r="I424" s="399"/>
      <c r="J424" s="410"/>
      <c r="K424" s="410"/>
    </row>
    <row r="425" spans="2:11">
      <c r="B425" s="399"/>
      <c r="C425" s="399"/>
      <c r="D425" s="487"/>
      <c r="E425" s="399"/>
      <c r="F425" s="399"/>
      <c r="G425" s="471"/>
      <c r="H425" s="471"/>
      <c r="I425" s="399"/>
      <c r="J425" s="410"/>
      <c r="K425" s="410"/>
    </row>
    <row r="426" spans="2:11">
      <c r="B426" s="399"/>
      <c r="C426" s="399"/>
      <c r="D426" s="487"/>
      <c r="E426" s="399"/>
      <c r="F426" s="399"/>
      <c r="G426" s="471"/>
      <c r="H426" s="471"/>
      <c r="I426" s="399"/>
      <c r="J426" s="410"/>
      <c r="K426" s="410"/>
    </row>
    <row r="427" spans="2:11">
      <c r="B427" s="399"/>
      <c r="C427" s="399"/>
      <c r="D427" s="487"/>
      <c r="E427" s="399"/>
      <c r="F427" s="399"/>
      <c r="G427" s="471"/>
      <c r="H427" s="471"/>
      <c r="I427" s="399"/>
      <c r="J427" s="410"/>
      <c r="K427" s="410"/>
    </row>
    <row r="428" spans="2:11">
      <c r="B428" s="399"/>
      <c r="C428" s="399"/>
      <c r="D428" s="487"/>
      <c r="E428" s="399"/>
      <c r="F428" s="399"/>
      <c r="G428" s="471"/>
      <c r="H428" s="471"/>
      <c r="I428" s="399"/>
      <c r="J428" s="410"/>
      <c r="K428" s="410"/>
    </row>
    <row r="429" spans="2:11">
      <c r="B429" s="399"/>
      <c r="C429" s="399"/>
      <c r="D429" s="487"/>
      <c r="E429" s="399"/>
      <c r="F429" s="399"/>
      <c r="G429" s="471"/>
      <c r="H429" s="471"/>
      <c r="I429" s="399"/>
      <c r="J429" s="410"/>
      <c r="K429" s="410"/>
    </row>
    <row r="430" spans="2:11">
      <c r="B430" s="399"/>
      <c r="C430" s="399"/>
      <c r="D430" s="487"/>
      <c r="E430" s="399"/>
      <c r="F430" s="399"/>
      <c r="G430" s="471"/>
      <c r="H430" s="471"/>
      <c r="I430" s="399"/>
      <c r="J430" s="410"/>
      <c r="K430" s="410"/>
    </row>
    <row r="431" spans="2:11">
      <c r="B431" s="399"/>
      <c r="C431" s="399"/>
      <c r="D431" s="487"/>
      <c r="E431" s="399"/>
      <c r="F431" s="399"/>
      <c r="G431" s="471"/>
      <c r="H431" s="471"/>
      <c r="I431" s="399"/>
      <c r="J431" s="410"/>
      <c r="K431" s="410"/>
    </row>
    <row r="432" spans="2:11">
      <c r="B432" s="399"/>
      <c r="C432" s="399"/>
      <c r="D432" s="487"/>
      <c r="E432" s="399"/>
      <c r="F432" s="399"/>
      <c r="G432" s="471"/>
      <c r="H432" s="471"/>
      <c r="I432" s="399"/>
      <c r="J432" s="410"/>
      <c r="K432" s="410"/>
    </row>
    <row r="433" spans="2:11">
      <c r="B433" s="399"/>
      <c r="C433" s="399"/>
      <c r="D433" s="487"/>
      <c r="E433" s="399"/>
      <c r="F433" s="399"/>
      <c r="G433" s="471"/>
      <c r="H433" s="471"/>
      <c r="I433" s="399"/>
      <c r="J433" s="410"/>
      <c r="K433" s="410"/>
    </row>
    <row r="434" spans="2:11">
      <c r="B434" s="399"/>
      <c r="C434" s="399"/>
      <c r="D434" s="487"/>
      <c r="E434" s="399"/>
      <c r="F434" s="399"/>
      <c r="G434" s="471"/>
      <c r="H434" s="471"/>
      <c r="I434" s="399"/>
      <c r="J434" s="410"/>
      <c r="K434" s="410"/>
    </row>
    <row r="435" spans="2:11">
      <c r="B435" s="399"/>
      <c r="C435" s="399"/>
      <c r="D435" s="487"/>
      <c r="E435" s="399"/>
      <c r="F435" s="399"/>
      <c r="G435" s="471"/>
      <c r="H435" s="471"/>
      <c r="I435" s="399"/>
      <c r="J435" s="410"/>
      <c r="K435" s="410"/>
    </row>
    <row r="436" spans="2:11">
      <c r="B436" s="399"/>
      <c r="C436" s="399"/>
      <c r="D436" s="487"/>
      <c r="E436" s="399"/>
      <c r="F436" s="399"/>
      <c r="G436" s="471"/>
      <c r="H436" s="471"/>
      <c r="I436" s="399"/>
      <c r="J436" s="410"/>
      <c r="K436" s="410"/>
    </row>
    <row r="437" spans="2:11">
      <c r="B437" s="399"/>
      <c r="C437" s="399"/>
      <c r="D437" s="487"/>
      <c r="E437" s="399"/>
      <c r="F437" s="399"/>
      <c r="G437" s="471"/>
      <c r="H437" s="471"/>
      <c r="I437" s="399"/>
      <c r="J437" s="410"/>
      <c r="K437" s="410"/>
    </row>
    <row r="438" spans="2:11">
      <c r="B438" s="399"/>
      <c r="C438" s="399"/>
      <c r="D438" s="487"/>
      <c r="E438" s="399"/>
      <c r="F438" s="399"/>
      <c r="G438" s="471"/>
      <c r="H438" s="471"/>
      <c r="I438" s="399"/>
      <c r="J438" s="410"/>
      <c r="K438" s="410"/>
    </row>
    <row r="439" spans="2:11">
      <c r="B439" s="399"/>
      <c r="C439" s="399"/>
      <c r="D439" s="487"/>
      <c r="E439" s="399"/>
      <c r="F439" s="399"/>
      <c r="G439" s="471"/>
      <c r="H439" s="471"/>
      <c r="I439" s="399"/>
      <c r="J439" s="410"/>
      <c r="K439" s="410"/>
    </row>
    <row r="440" spans="2:11">
      <c r="B440" s="399"/>
      <c r="C440" s="399"/>
      <c r="D440" s="487"/>
      <c r="E440" s="399"/>
      <c r="F440" s="399"/>
      <c r="G440" s="471"/>
      <c r="H440" s="471"/>
      <c r="I440" s="399"/>
      <c r="J440" s="410"/>
      <c r="K440" s="410"/>
    </row>
    <row r="441" spans="2:11">
      <c r="B441" s="399"/>
      <c r="C441" s="399"/>
      <c r="D441" s="487"/>
      <c r="E441" s="399"/>
      <c r="F441" s="399"/>
      <c r="G441" s="471"/>
      <c r="H441" s="471"/>
      <c r="I441" s="399"/>
      <c r="J441" s="410"/>
      <c r="K441" s="410"/>
    </row>
    <row r="442" spans="2:11">
      <c r="B442" s="399"/>
      <c r="C442" s="399"/>
      <c r="D442" s="487"/>
      <c r="E442" s="399"/>
      <c r="F442" s="399"/>
      <c r="G442" s="471"/>
      <c r="H442" s="471"/>
      <c r="I442" s="399"/>
      <c r="J442" s="410"/>
      <c r="K442" s="410"/>
    </row>
    <row r="443" spans="2:11">
      <c r="B443" s="399"/>
      <c r="C443" s="399"/>
      <c r="D443" s="487"/>
      <c r="E443" s="399"/>
      <c r="F443" s="399"/>
      <c r="G443" s="471"/>
      <c r="H443" s="471"/>
      <c r="I443" s="399"/>
      <c r="J443" s="410"/>
      <c r="K443" s="410"/>
    </row>
    <row r="444" spans="2:11">
      <c r="B444" s="399"/>
      <c r="C444" s="399"/>
      <c r="D444" s="487"/>
      <c r="E444" s="399"/>
      <c r="F444" s="399"/>
      <c r="G444" s="471"/>
      <c r="H444" s="471"/>
      <c r="I444" s="399"/>
      <c r="J444" s="410"/>
      <c r="K444" s="410"/>
    </row>
    <row r="445" spans="2:11">
      <c r="B445" s="399"/>
      <c r="C445" s="399"/>
      <c r="D445" s="487"/>
      <c r="E445" s="399"/>
      <c r="F445" s="399"/>
      <c r="G445" s="471"/>
      <c r="H445" s="471"/>
      <c r="I445" s="399"/>
      <c r="J445" s="410"/>
      <c r="K445" s="410"/>
    </row>
    <row r="446" spans="2:11">
      <c r="B446" s="399"/>
      <c r="C446" s="399"/>
      <c r="D446" s="487"/>
      <c r="E446" s="399"/>
      <c r="F446" s="399"/>
      <c r="G446" s="471"/>
      <c r="H446" s="471"/>
      <c r="I446" s="399"/>
      <c r="J446" s="410"/>
      <c r="K446" s="410"/>
    </row>
    <row r="447" spans="2:11">
      <c r="B447" s="399"/>
      <c r="C447" s="399"/>
      <c r="D447" s="487"/>
      <c r="E447" s="399"/>
      <c r="F447" s="399"/>
      <c r="G447" s="471"/>
      <c r="H447" s="471"/>
      <c r="I447" s="399"/>
      <c r="J447" s="410"/>
      <c r="K447" s="410"/>
    </row>
    <row r="448" spans="2:11">
      <c r="B448" s="399"/>
      <c r="C448" s="399"/>
      <c r="D448" s="487"/>
      <c r="E448" s="399"/>
      <c r="F448" s="399"/>
      <c r="G448" s="471"/>
      <c r="H448" s="471"/>
      <c r="I448" s="399"/>
      <c r="J448" s="410"/>
      <c r="K448" s="410"/>
    </row>
    <row r="449" spans="2:11">
      <c r="B449" s="399"/>
      <c r="C449" s="399"/>
      <c r="D449" s="487"/>
      <c r="E449" s="399"/>
      <c r="F449" s="399"/>
      <c r="G449" s="471"/>
      <c r="H449" s="471"/>
      <c r="I449" s="399"/>
      <c r="J449" s="410"/>
      <c r="K449" s="410"/>
    </row>
    <row r="450" spans="2:11">
      <c r="B450" s="399"/>
      <c r="C450" s="399"/>
      <c r="D450" s="487"/>
      <c r="E450" s="399"/>
      <c r="F450" s="399"/>
      <c r="G450" s="471"/>
      <c r="H450" s="471"/>
      <c r="I450" s="399"/>
      <c r="J450" s="410"/>
      <c r="K450" s="410"/>
    </row>
    <row r="451" spans="2:11">
      <c r="B451" s="399"/>
      <c r="C451" s="399"/>
      <c r="D451" s="487"/>
      <c r="E451" s="399"/>
      <c r="F451" s="399"/>
      <c r="G451" s="471"/>
      <c r="H451" s="471"/>
      <c r="I451" s="399"/>
      <c r="J451" s="410"/>
      <c r="K451" s="410"/>
    </row>
    <row r="452" spans="2:11">
      <c r="B452" s="399"/>
      <c r="C452" s="399"/>
      <c r="D452" s="487"/>
      <c r="E452" s="399"/>
      <c r="F452" s="399"/>
      <c r="G452" s="471"/>
      <c r="H452" s="471"/>
      <c r="I452" s="399"/>
      <c r="J452" s="410"/>
      <c r="K452" s="410"/>
    </row>
    <row r="453" spans="2:11">
      <c r="B453" s="399"/>
      <c r="C453" s="399"/>
      <c r="D453" s="487"/>
      <c r="E453" s="399"/>
      <c r="F453" s="399"/>
      <c r="G453" s="471"/>
      <c r="H453" s="471"/>
      <c r="I453" s="399"/>
      <c r="J453" s="410"/>
      <c r="K453" s="410"/>
    </row>
    <row r="454" spans="2:11">
      <c r="B454" s="399"/>
      <c r="C454" s="399"/>
      <c r="D454" s="487"/>
      <c r="E454" s="399"/>
      <c r="F454" s="399"/>
      <c r="G454" s="471"/>
      <c r="H454" s="471"/>
      <c r="I454" s="399"/>
      <c r="J454" s="410"/>
      <c r="K454" s="410"/>
    </row>
    <row r="455" spans="2:11">
      <c r="B455" s="399"/>
      <c r="C455" s="399"/>
      <c r="D455" s="487"/>
      <c r="E455" s="399"/>
      <c r="F455" s="399"/>
      <c r="G455" s="471"/>
      <c r="H455" s="471"/>
      <c r="I455" s="399"/>
      <c r="J455" s="410"/>
      <c r="K455" s="410"/>
    </row>
    <row r="456" spans="2:11">
      <c r="B456" s="399"/>
      <c r="C456" s="399"/>
      <c r="D456" s="487"/>
      <c r="E456" s="399"/>
      <c r="F456" s="399"/>
      <c r="G456" s="471"/>
      <c r="H456" s="471"/>
      <c r="I456" s="399"/>
      <c r="J456" s="410"/>
      <c r="K456" s="410"/>
    </row>
    <row r="457" spans="2:11">
      <c r="B457" s="399"/>
      <c r="C457" s="399"/>
      <c r="D457" s="487"/>
      <c r="E457" s="399"/>
      <c r="F457" s="399"/>
      <c r="G457" s="471"/>
      <c r="H457" s="471"/>
      <c r="I457" s="399"/>
      <c r="J457" s="410"/>
      <c r="K457" s="410"/>
    </row>
    <row r="458" spans="2:11">
      <c r="B458" s="399"/>
      <c r="C458" s="399"/>
      <c r="D458" s="487"/>
      <c r="E458" s="399"/>
      <c r="F458" s="399"/>
      <c r="G458" s="471"/>
      <c r="H458" s="471"/>
      <c r="I458" s="399"/>
      <c r="J458" s="410"/>
      <c r="K458" s="410"/>
    </row>
    <row r="459" spans="2:11">
      <c r="B459" s="399"/>
      <c r="C459" s="399"/>
      <c r="D459" s="487"/>
      <c r="E459" s="399"/>
      <c r="F459" s="399"/>
      <c r="G459" s="471"/>
      <c r="H459" s="471"/>
      <c r="I459" s="399"/>
      <c r="J459" s="410"/>
      <c r="K459" s="410"/>
    </row>
    <row r="460" spans="2:11">
      <c r="B460" s="399"/>
      <c r="C460" s="399"/>
      <c r="D460" s="487"/>
      <c r="E460" s="399"/>
      <c r="F460" s="399"/>
      <c r="G460" s="471"/>
      <c r="H460" s="471"/>
      <c r="I460" s="399"/>
      <c r="J460" s="410"/>
      <c r="K460" s="410"/>
    </row>
    <row r="461" spans="2:11">
      <c r="B461" s="399"/>
      <c r="C461" s="399"/>
      <c r="D461" s="487"/>
      <c r="E461" s="399"/>
      <c r="F461" s="399"/>
      <c r="G461" s="471"/>
      <c r="H461" s="471"/>
      <c r="I461" s="399"/>
      <c r="J461" s="410"/>
      <c r="K461" s="410"/>
    </row>
    <row r="462" spans="2:11">
      <c r="B462" s="399"/>
      <c r="C462" s="399"/>
      <c r="D462" s="487"/>
      <c r="E462" s="399"/>
      <c r="F462" s="399"/>
      <c r="G462" s="471"/>
      <c r="H462" s="471"/>
      <c r="I462" s="399"/>
      <c r="J462" s="410"/>
      <c r="K462" s="410"/>
    </row>
    <row r="463" spans="2:11">
      <c r="B463" s="399"/>
      <c r="C463" s="399"/>
      <c r="D463" s="487"/>
      <c r="E463" s="399"/>
      <c r="F463" s="399"/>
      <c r="G463" s="471"/>
      <c r="H463" s="471"/>
      <c r="I463" s="399"/>
      <c r="J463" s="410"/>
      <c r="K463" s="410"/>
    </row>
    <row r="464" spans="2:11">
      <c r="B464" s="399"/>
      <c r="C464" s="399"/>
      <c r="D464" s="487"/>
      <c r="E464" s="399"/>
      <c r="F464" s="399"/>
      <c r="G464" s="471"/>
      <c r="H464" s="471"/>
      <c r="I464" s="399"/>
      <c r="J464" s="410"/>
      <c r="K464" s="410"/>
    </row>
    <row r="465" spans="2:11">
      <c r="B465" s="399"/>
      <c r="C465" s="399"/>
      <c r="D465" s="487"/>
      <c r="E465" s="399"/>
      <c r="F465" s="399"/>
      <c r="G465" s="471"/>
      <c r="H465" s="471"/>
      <c r="I465" s="399"/>
      <c r="J465" s="410"/>
      <c r="K465" s="410"/>
    </row>
    <row r="466" spans="2:11">
      <c r="B466" s="399"/>
      <c r="C466" s="399"/>
      <c r="D466" s="487"/>
      <c r="E466" s="399"/>
      <c r="F466" s="399"/>
      <c r="G466" s="471"/>
      <c r="H466" s="471"/>
      <c r="I466" s="399"/>
      <c r="J466" s="410"/>
      <c r="K466" s="410"/>
    </row>
    <row r="467" spans="2:11">
      <c r="B467" s="399"/>
      <c r="C467" s="399"/>
      <c r="D467" s="487"/>
      <c r="E467" s="399"/>
      <c r="F467" s="399"/>
      <c r="G467" s="471"/>
      <c r="H467" s="471"/>
      <c r="I467" s="399"/>
      <c r="J467" s="410"/>
      <c r="K467" s="410"/>
    </row>
    <row r="468" spans="2:11">
      <c r="B468" s="399"/>
      <c r="C468" s="399"/>
      <c r="D468" s="487"/>
      <c r="E468" s="399"/>
      <c r="F468" s="399"/>
      <c r="G468" s="471"/>
      <c r="H468" s="471"/>
      <c r="I468" s="399"/>
      <c r="J468" s="410"/>
      <c r="K468" s="410"/>
    </row>
    <row r="469" spans="2:11">
      <c r="B469" s="399"/>
      <c r="C469" s="399"/>
      <c r="D469" s="487"/>
      <c r="E469" s="399"/>
      <c r="F469" s="399"/>
      <c r="G469" s="471"/>
      <c r="H469" s="471"/>
      <c r="I469" s="399"/>
      <c r="J469" s="410"/>
      <c r="K469" s="410"/>
    </row>
    <row r="470" spans="2:11">
      <c r="B470" s="399"/>
      <c r="C470" s="399"/>
      <c r="D470" s="487"/>
      <c r="E470" s="399"/>
      <c r="F470" s="399"/>
      <c r="G470" s="471"/>
      <c r="H470" s="471"/>
      <c r="I470" s="399"/>
      <c r="J470" s="410"/>
      <c r="K470" s="410"/>
    </row>
    <row r="471" spans="2:11">
      <c r="B471" s="399"/>
      <c r="C471" s="399"/>
      <c r="D471" s="487"/>
      <c r="E471" s="399"/>
      <c r="F471" s="399"/>
      <c r="G471" s="471"/>
      <c r="H471" s="471"/>
      <c r="I471" s="399"/>
      <c r="J471" s="410"/>
      <c r="K471" s="410"/>
    </row>
    <row r="472" spans="2:11">
      <c r="B472" s="399"/>
      <c r="C472" s="399"/>
      <c r="D472" s="487"/>
      <c r="E472" s="399"/>
      <c r="F472" s="399"/>
      <c r="G472" s="471"/>
      <c r="H472" s="471"/>
      <c r="I472" s="399"/>
      <c r="J472" s="410"/>
      <c r="K472" s="410"/>
    </row>
    <row r="473" spans="2:11">
      <c r="B473" s="399"/>
      <c r="C473" s="399"/>
      <c r="D473" s="487"/>
      <c r="E473" s="399"/>
      <c r="F473" s="399"/>
      <c r="G473" s="471"/>
      <c r="H473" s="471"/>
      <c r="I473" s="399"/>
      <c r="J473" s="410"/>
      <c r="K473" s="410"/>
    </row>
    <row r="474" spans="2:11">
      <c r="B474" s="399"/>
      <c r="C474" s="399"/>
      <c r="D474" s="487"/>
      <c r="E474" s="399"/>
      <c r="F474" s="399"/>
      <c r="G474" s="471"/>
      <c r="H474" s="471"/>
      <c r="I474" s="399"/>
      <c r="J474" s="410"/>
      <c r="K474" s="410"/>
    </row>
    <row r="475" spans="2:11">
      <c r="B475" s="399"/>
      <c r="C475" s="399"/>
      <c r="D475" s="487"/>
      <c r="E475" s="399"/>
      <c r="F475" s="399"/>
      <c r="G475" s="471"/>
      <c r="H475" s="471"/>
      <c r="I475" s="399"/>
      <c r="J475" s="410"/>
      <c r="K475" s="410"/>
    </row>
    <row r="476" spans="2:11">
      <c r="B476" s="399"/>
      <c r="C476" s="399"/>
      <c r="D476" s="487"/>
      <c r="E476" s="399"/>
      <c r="F476" s="399"/>
      <c r="G476" s="471"/>
      <c r="H476" s="471"/>
      <c r="I476" s="399"/>
      <c r="J476" s="410"/>
      <c r="K476" s="410"/>
    </row>
    <row r="477" spans="2:11">
      <c r="B477" s="399"/>
      <c r="C477" s="399"/>
      <c r="D477" s="487"/>
      <c r="E477" s="399"/>
      <c r="F477" s="399"/>
      <c r="G477" s="471"/>
      <c r="H477" s="471"/>
      <c r="I477" s="399"/>
      <c r="J477" s="410"/>
      <c r="K477" s="410"/>
    </row>
    <row r="478" spans="2:11">
      <c r="B478" s="399"/>
      <c r="C478" s="399"/>
      <c r="D478" s="487"/>
      <c r="E478" s="399"/>
      <c r="F478" s="399"/>
      <c r="G478" s="471"/>
      <c r="H478" s="471"/>
      <c r="I478" s="399"/>
      <c r="J478" s="410"/>
      <c r="K478" s="410"/>
    </row>
  </sheetData>
  <mergeCells count="13">
    <mergeCell ref="B2:K2"/>
    <mergeCell ref="B10:K10"/>
    <mergeCell ref="H3:I3"/>
    <mergeCell ref="J3:K3"/>
    <mergeCell ref="H4:I4"/>
    <mergeCell ref="J4:K4"/>
    <mergeCell ref="H5:I5"/>
    <mergeCell ref="J5:K5"/>
    <mergeCell ref="H6:I6"/>
    <mergeCell ref="J6:K6"/>
    <mergeCell ref="H7:I7"/>
    <mergeCell ref="J7:K7"/>
    <mergeCell ref="J8:K8"/>
  </mergeCells>
  <phoneticPr fontId="14" type="noConversion"/>
  <pageMargins left="0.25" right="0.25" top="0.75" bottom="0.75" header="0.3" footer="0.3"/>
  <pageSetup paperSize="9" scale="9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1D577-7C27-4D62-8A98-D3B7D32F1D68}">
  <sheetPr filterMode="1">
    <pageSetUpPr fitToPage="1"/>
  </sheetPr>
  <dimension ref="A1:M477"/>
  <sheetViews>
    <sheetView showRuler="0" topLeftCell="A39" zoomScaleNormal="100" zoomScalePageLayoutView="85" workbookViewId="0">
      <selection activeCell="L8" sqref="L8"/>
    </sheetView>
  </sheetViews>
  <sheetFormatPr defaultColWidth="9.109375" defaultRowHeight="13.8"/>
  <cols>
    <col min="1" max="1" width="3.33203125" style="490" customWidth="1"/>
    <col min="2" max="2" width="8.6640625" style="787" customWidth="1"/>
    <col min="3" max="3" width="64" style="255" customWidth="1"/>
    <col min="4" max="4" width="16.33203125" style="255" customWidth="1"/>
    <col min="5" max="5" width="0" style="255" hidden="1" customWidth="1"/>
    <col min="6" max="6" width="12.44140625" style="427" hidden="1" customWidth="1"/>
    <col min="7" max="7" width="9.6640625" style="427" bestFit="1" customWidth="1"/>
    <col min="8" max="8" width="8.6640625" style="255" customWidth="1"/>
    <col min="9" max="9" width="11.6640625" style="263" bestFit="1" customWidth="1"/>
    <col min="10" max="10" width="14.88671875" style="824" customWidth="1"/>
    <col min="11" max="11" width="7.5546875" style="1" customWidth="1"/>
    <col min="12" max="12" width="8.33203125" style="1" bestFit="1" customWidth="1"/>
    <col min="13" max="13" width="10.6640625" style="1" bestFit="1" customWidth="1"/>
    <col min="14" max="16384" width="9.109375" style="1"/>
  </cols>
  <sheetData>
    <row r="1" spans="1:13" ht="6" customHeight="1" thickBot="1">
      <c r="A1" s="573">
        <f>'Struct. Eng. Est. C-Dorm WOMEN'!A1</f>
        <v>0</v>
      </c>
      <c r="B1" s="766">
        <f>'Struct. Eng. Est. C-Dorm WOMEN'!B1</f>
        <v>0</v>
      </c>
      <c r="C1" s="574">
        <f>'Struct. Eng. Est. C-Dorm WOMEN'!C1</f>
        <v>0</v>
      </c>
      <c r="D1" s="574">
        <f>'Struct. Eng. Est. C-Dorm WOMEN'!E1</f>
        <v>0</v>
      </c>
      <c r="E1" s="574">
        <f>'Struct. Eng. Est. C-Dorm WOMEN'!F1</f>
        <v>0</v>
      </c>
      <c r="F1" s="575">
        <f>'Struct. Eng. Est. C-Dorm WOMEN'!G1</f>
        <v>0</v>
      </c>
      <c r="G1" s="575">
        <f>'Struct. Eng. Est. C-Dorm WOMEN'!H1</f>
        <v>0</v>
      </c>
      <c r="H1" s="574">
        <f>'Struct. Eng. Est. C-Dorm WOMEN'!I1</f>
        <v>0</v>
      </c>
      <c r="I1" s="576">
        <f>'Struct. Eng. Est. C-Dorm WOMEN'!J1</f>
        <v>0</v>
      </c>
      <c r="J1" s="810"/>
    </row>
    <row r="2" spans="1:13" ht="19.5" customHeight="1" thickBot="1">
      <c r="A2" s="577">
        <f>'Struct. Eng. Est. C-Dorm WOMEN'!A2</f>
        <v>0</v>
      </c>
      <c r="B2" s="1221" t="str">
        <f>'Struct. Eng. Est. C-Dorm WOMEN'!B2</f>
        <v>SCOPE OF WORKS / BOQ</v>
      </c>
      <c r="C2" s="1222"/>
      <c r="D2" s="1222"/>
      <c r="E2" s="1222"/>
      <c r="F2" s="1223"/>
      <c r="G2" s="1223"/>
      <c r="H2" s="1223"/>
      <c r="I2" s="1223"/>
      <c r="J2" s="1224"/>
    </row>
    <row r="3" spans="1:13">
      <c r="A3" s="577">
        <f>'Struct. Eng. Est. C-Dorm WOMEN'!A3</f>
        <v>0</v>
      </c>
      <c r="B3" s="767">
        <f>'Struct. Eng. Est. C-Dorm WOMEN'!B3</f>
        <v>0</v>
      </c>
      <c r="C3" s="578">
        <f>'Struct. Eng. Est. C-Dorm WOMEN'!C3</f>
        <v>0</v>
      </c>
      <c r="D3" s="579">
        <f>'Struct. Eng. Est. C-Dorm WOMEN'!E3</f>
        <v>0</v>
      </c>
      <c r="E3" s="579">
        <f>'Struct. Eng. Est. C-Dorm WOMEN'!F3</f>
        <v>0</v>
      </c>
      <c r="F3" s="579">
        <f>'Struct. Eng. Est. C-Dorm WOMEN'!G3</f>
        <v>0</v>
      </c>
      <c r="G3" s="1225" t="str">
        <f>'Struct. Eng. Est. C-Dorm WOMEN'!H3</f>
        <v>Project name</v>
      </c>
      <c r="H3" s="1225"/>
      <c r="I3" s="1226" t="str">
        <f>'Struct. Eng. Est. C-Dorm WOMEN'!J3</f>
        <v>: MVIP Dorms Modification</v>
      </c>
      <c r="J3" s="1213"/>
    </row>
    <row r="4" spans="1:13">
      <c r="A4" s="577">
        <f>'Struct. Eng. Est. C-Dorm WOMEN'!A4</f>
        <v>0</v>
      </c>
      <c r="B4" s="768">
        <f>'Struct. Eng. Est. C-Dorm WOMEN'!B4</f>
        <v>0</v>
      </c>
      <c r="C4" s="579">
        <f>'Struct. Eng. Est. C-Dorm WOMEN'!C4</f>
        <v>0</v>
      </c>
      <c r="D4" s="579">
        <f>'Struct. Eng. Est. C-Dorm WOMEN'!E4</f>
        <v>0</v>
      </c>
      <c r="E4" s="579">
        <f>'Struct. Eng. Est. C-Dorm WOMEN'!F4</f>
        <v>0</v>
      </c>
      <c r="F4" s="580">
        <f>'Struct. Eng. Est. C-Dorm WOMEN'!G4</f>
        <v>0</v>
      </c>
      <c r="G4" s="1227" t="str">
        <f>'Struct. Eng. Est. C-Dorm WOMEN'!H4</f>
        <v>Project no.</v>
      </c>
      <c r="H4" s="1227"/>
      <c r="I4" s="1228" t="str">
        <f>'Struct. Eng. Est. C-Dorm WOMEN'!J4</f>
        <v xml:space="preserve">: NS-MDM-0623-C </v>
      </c>
      <c r="J4" s="1201"/>
    </row>
    <row r="5" spans="1:13">
      <c r="A5" s="577">
        <f>'Struct. Eng. Est. C-Dorm WOMEN'!A5</f>
        <v>0</v>
      </c>
      <c r="B5" s="768">
        <f>'Struct. Eng. Est. C-Dorm WOMEN'!B5</f>
        <v>0</v>
      </c>
      <c r="C5" s="579">
        <f>'Struct. Eng. Est. C-Dorm WOMEN'!C5</f>
        <v>0</v>
      </c>
      <c r="D5" s="579">
        <f>'Struct. Eng. Est. C-Dorm WOMEN'!E5</f>
        <v>0</v>
      </c>
      <c r="E5" s="579">
        <f>'Struct. Eng. Est. C-Dorm WOMEN'!F5</f>
        <v>0</v>
      </c>
      <c r="F5" s="580">
        <f>'Struct. Eng. Est. C-Dorm WOMEN'!G5</f>
        <v>0</v>
      </c>
      <c r="G5" s="1227" t="str">
        <f>'Struct. Eng. Est. C-Dorm WOMEN'!H5</f>
        <v>Client</v>
      </c>
      <c r="H5" s="1227"/>
      <c r="I5" s="1228" t="str">
        <f>'Struct. Eng. Est. C-Dorm WOMEN'!J5</f>
        <v>: Newmont Suriname</v>
      </c>
      <c r="J5" s="1201"/>
    </row>
    <row r="6" spans="1:13">
      <c r="A6" s="577">
        <f>'Struct. Eng. Est. C-Dorm WOMEN'!A6</f>
        <v>0</v>
      </c>
      <c r="B6" s="768">
        <f>'Struct. Eng. Est. C-Dorm WOMEN'!B6</f>
        <v>0</v>
      </c>
      <c r="C6" s="579">
        <f>'Struct. Eng. Est. C-Dorm WOMEN'!C6</f>
        <v>0</v>
      </c>
      <c r="D6" s="579">
        <f>'Struct. Eng. Est. C-Dorm WOMEN'!E6</f>
        <v>0</v>
      </c>
      <c r="E6" s="579">
        <f>'Struct. Eng. Est. C-Dorm WOMEN'!F6</f>
        <v>0</v>
      </c>
      <c r="F6" s="580">
        <f>'Struct. Eng. Est. C-Dorm WOMEN'!G6</f>
        <v>0</v>
      </c>
      <c r="G6" s="1227" t="str">
        <f>'Struct. Eng. Est. C-Dorm WOMEN'!H6</f>
        <v>Date created</v>
      </c>
      <c r="H6" s="1227"/>
      <c r="I6" s="1228" t="str">
        <f>'Struct. Eng. Est. C-Dorm WOMEN'!J6</f>
        <v>: 25 July 2023</v>
      </c>
      <c r="J6" s="1201"/>
    </row>
    <row r="7" spans="1:13">
      <c r="A7" s="577">
        <f>'Struct. Eng. Est. C-Dorm WOMEN'!A7</f>
        <v>0</v>
      </c>
      <c r="B7" s="768">
        <f>'Struct. Eng. Est. C-Dorm WOMEN'!B7</f>
        <v>0</v>
      </c>
      <c r="C7" s="579">
        <f>'Struct. Eng. Est. C-Dorm WOMEN'!C7</f>
        <v>0</v>
      </c>
      <c r="D7" s="579">
        <f>'Struct. Eng. Est. C-Dorm WOMEN'!E7</f>
        <v>0</v>
      </c>
      <c r="E7" s="579">
        <f>'Struct. Eng. Est. C-Dorm WOMEN'!F7</f>
        <v>0</v>
      </c>
      <c r="F7" s="580">
        <f>'Struct. Eng. Est. C-Dorm WOMEN'!G7</f>
        <v>0</v>
      </c>
      <c r="G7" s="1227" t="str">
        <f>'Struct. Eng. Est. C-Dorm WOMEN'!H7</f>
        <v>Revision</v>
      </c>
      <c r="H7" s="1227"/>
      <c r="I7" s="1228" t="str">
        <f>'Struct. Eng. Est. C-Dorm WOMEN'!J7</f>
        <v xml:space="preserve">: </v>
      </c>
      <c r="J7" s="1201"/>
    </row>
    <row r="8" spans="1:13">
      <c r="A8" s="577">
        <f>'Struct. Eng. Est. C-Dorm WOMEN'!A8</f>
        <v>0</v>
      </c>
      <c r="B8" s="768">
        <f>'Struct. Eng. Est. C-Dorm WOMEN'!B8</f>
        <v>0</v>
      </c>
      <c r="C8" s="579">
        <f>'Struct. Eng. Est. C-Dorm WOMEN'!C8</f>
        <v>0</v>
      </c>
      <c r="D8" s="579">
        <f>'Struct. Eng. Est. C-Dorm WOMEN'!E8</f>
        <v>0</v>
      </c>
      <c r="E8" s="579">
        <f>'Struct. Eng. Est. C-Dorm WOMEN'!F8</f>
        <v>0</v>
      </c>
      <c r="F8" s="580">
        <f>'Struct. Eng. Est. C-Dorm WOMEN'!G8</f>
        <v>0</v>
      </c>
      <c r="G8" s="579" t="str">
        <f>'Struct. Eng. Est. C-Dorm WOMEN'!H8</f>
        <v>Project Manager</v>
      </c>
      <c r="H8" s="579">
        <f>'Struct. Eng. Est. C-Dorm WOMEN'!I8</f>
        <v>0</v>
      </c>
      <c r="I8" s="1228" t="str">
        <f>'Struct. Eng. Est. C-Dorm WOMEN'!J8</f>
        <v>: Ashvin Pancham BSc.</v>
      </c>
      <c r="J8" s="1201"/>
    </row>
    <row r="9" spans="1:13" ht="7.5" customHeight="1" thickBot="1">
      <c r="A9" s="577">
        <f>'Struct. Eng. Est. C-Dorm WOMEN'!A9</f>
        <v>0</v>
      </c>
      <c r="B9" s="769">
        <f>'Struct. Eng. Est. C-Dorm WOMEN'!B9</f>
        <v>0</v>
      </c>
      <c r="C9" s="574">
        <f>'Struct. Eng. Est. C-Dorm WOMEN'!C9</f>
        <v>0</v>
      </c>
      <c r="D9" s="574">
        <f>'Struct. Eng. Est. C-Dorm WOMEN'!E9</f>
        <v>0</v>
      </c>
      <c r="E9" s="574">
        <f>'Struct. Eng. Est. C-Dorm WOMEN'!F9</f>
        <v>0</v>
      </c>
      <c r="F9" s="575">
        <f>'Struct. Eng. Est. C-Dorm WOMEN'!G9</f>
        <v>0</v>
      </c>
      <c r="G9" s="574">
        <f>'Struct. Eng. Est. C-Dorm WOMEN'!H9</f>
        <v>0</v>
      </c>
      <c r="H9" s="574">
        <f>'Struct. Eng. Est. C-Dorm WOMEN'!I9</f>
        <v>0</v>
      </c>
      <c r="I9" s="576">
        <f>'Struct. Eng. Est. C-Dorm WOMEN'!J9</f>
        <v>0</v>
      </c>
      <c r="J9" s="866"/>
    </row>
    <row r="10" spans="1:13" ht="14.4" thickBot="1">
      <c r="A10" s="573">
        <f>'Struct. Eng. Est. C-Dorm WOMEN'!A10</f>
        <v>0</v>
      </c>
      <c r="B10" s="1219" t="str">
        <f>'Struct. Eng. Est. C-Dorm WOMEN'!B10</f>
        <v>BILL OF QUANTITY (PER) C-DORMS WOMEN</v>
      </c>
      <c r="C10" s="1220"/>
      <c r="D10" s="1220"/>
      <c r="E10" s="1220"/>
      <c r="F10" s="1220"/>
      <c r="G10" s="1220"/>
      <c r="H10" s="1220"/>
      <c r="I10" s="1220"/>
      <c r="J10" s="1205"/>
      <c r="K10" s="77"/>
      <c r="L10" s="77"/>
      <c r="M10" s="77"/>
    </row>
    <row r="11" spans="1:13" ht="27" thickBot="1">
      <c r="A11" s="573">
        <f>'Struct. Eng. Est. C-Dorm WOMEN'!A11</f>
        <v>0</v>
      </c>
      <c r="B11" s="770" t="str">
        <f>'Struct. Eng. Est. C-Dorm WOMEN'!B11</f>
        <v>ID #</v>
      </c>
      <c r="C11" s="582" t="str">
        <f>'Struct. Eng. Est. C-Dorm WOMEN'!C11</f>
        <v>DESCRIPTION</v>
      </c>
      <c r="D11" s="583" t="str">
        <f>'Struct. Eng. Est. C-Dorm WOMEN'!E11</f>
        <v>TECHNICAL SPECS</v>
      </c>
      <c r="E11" s="581" t="str">
        <f>'Struct. Eng. Est. C-Dorm WOMEN'!F11</f>
        <v>Uitgereknd</v>
      </c>
      <c r="F11" s="583" t="str">
        <f>'Struct. Eng. Est. C-Dorm WOMEN'!G11</f>
        <v>INDICATIVE QTY</v>
      </c>
      <c r="G11" s="584" t="str">
        <f>'Struct. Eng. Est. C-Dorm WOMEN'!H11</f>
        <v xml:space="preserve">PAYABLE QTY </v>
      </c>
      <c r="H11" s="584" t="str">
        <f>'Struct. Eng. Est. C-Dorm WOMEN'!I11</f>
        <v>UNIT</v>
      </c>
      <c r="I11" s="584" t="str">
        <f>'Struct. Eng. Est. C-Dorm WOMEN'!J11</f>
        <v>UNIT PRICE ($)</v>
      </c>
      <c r="J11" s="867" t="str">
        <f>'Struct. Eng. Est. C-Dorm WOMEN'!K11</f>
        <v xml:space="preserve"> PRICE ($)</v>
      </c>
      <c r="K11" s="77"/>
      <c r="L11" s="77"/>
      <c r="M11" s="77"/>
    </row>
    <row r="12" spans="1:13" ht="1.5" customHeight="1" thickBot="1">
      <c r="A12" s="573">
        <f>'Struct. Eng. Est. C-Dorm WOMEN'!A12</f>
        <v>0</v>
      </c>
      <c r="B12" s="771" t="str">
        <f>'Struct. Eng. Est. C-Dorm WOMEN'!B12</f>
        <v>ID #</v>
      </c>
      <c r="C12" s="585" t="str">
        <f>'Struct. Eng. Est. C-Dorm WOMEN'!C12</f>
        <v>DESCRIPTION</v>
      </c>
      <c r="D12" s="586" t="str">
        <f>'Struct. Eng. Est. C-Dorm WOMEN'!E12</f>
        <v>TECHNICAL SPECS</v>
      </c>
      <c r="E12" s="587" t="str">
        <f>'Struct. Eng. Est. C-Dorm WOMEN'!F12</f>
        <v>Uitgereknd</v>
      </c>
      <c r="F12" s="588" t="str">
        <f>'Struct. Eng. Est. C-Dorm WOMEN'!G12</f>
        <v>INDICATIVE QTY</v>
      </c>
      <c r="G12" s="589" t="str">
        <f>'Struct. Eng. Est. C-Dorm WOMEN'!H12</f>
        <v xml:space="preserve">PAYABLE QTY </v>
      </c>
      <c r="H12" s="590" t="str">
        <f>'Struct. Eng. Est. C-Dorm WOMEN'!I12</f>
        <v>UNIT</v>
      </c>
      <c r="I12" s="590" t="str">
        <f>'Struct. Eng. Est. C-Dorm WOMEN'!J12</f>
        <v>UNIT PRICE ($)</v>
      </c>
      <c r="J12" s="868" t="str">
        <f>'Struct. Eng. Est. C-Dorm WOMEN'!K12</f>
        <v xml:space="preserve"> PRICE ($)</v>
      </c>
      <c r="K12" s="77"/>
      <c r="L12" s="77"/>
      <c r="M12" s="77"/>
    </row>
    <row r="13" spans="1:13" ht="15.75" customHeight="1" thickBot="1">
      <c r="A13" s="591">
        <f>'Struct. Eng. Est. C-Dorm WOMEN'!A13</f>
        <v>1</v>
      </c>
      <c r="B13" s="772">
        <f>'Struct. Eng. Est. C-Dorm WOMEN'!B13</f>
        <v>1</v>
      </c>
      <c r="C13" s="592" t="str">
        <f>'Struct. Eng. Est. C-Dorm WOMEN'!C13</f>
        <v>MOBILISATION AND DEMOLITION</v>
      </c>
      <c r="D13" s="593">
        <f>'Struct. Eng. Est. C-Dorm WOMEN'!E13</f>
        <v>0</v>
      </c>
      <c r="E13" s="593">
        <f>'Struct. Eng. Est. C-Dorm WOMEN'!F13</f>
        <v>0</v>
      </c>
      <c r="F13" s="594">
        <f>'Struct. Eng. Est. C-Dorm WOMEN'!G13</f>
        <v>0</v>
      </c>
      <c r="G13" s="594">
        <f>'Struct. Eng. Est. C-Dorm WOMEN'!H13</f>
        <v>0</v>
      </c>
      <c r="H13" s="593">
        <f>'Struct. Eng. Est. C-Dorm WOMEN'!I13</f>
        <v>0</v>
      </c>
      <c r="I13" s="595">
        <f>'Struct. Eng. Est. C-Dorm WOMEN'!J13</f>
        <v>0</v>
      </c>
      <c r="J13" s="878">
        <f>J14+J25</f>
        <v>0</v>
      </c>
      <c r="K13" s="77"/>
      <c r="L13" s="77"/>
      <c r="M13" s="77"/>
    </row>
    <row r="14" spans="1:13" ht="15.75" customHeight="1">
      <c r="A14" s="591">
        <f>'Struct. Eng. Est. C-Dorm WOMEN'!A14</f>
        <v>2</v>
      </c>
      <c r="B14" s="773">
        <f>'Struct. Eng. Est. C-Dorm WOMEN'!B14</f>
        <v>1.01</v>
      </c>
      <c r="C14" s="596" t="str">
        <f>'Struct. Eng. Est. C-Dorm WOMEN'!C14</f>
        <v>MOBILISATION</v>
      </c>
      <c r="D14" s="596">
        <f>'Struct. Eng. Est. C-Dorm WOMEN'!E14</f>
        <v>0</v>
      </c>
      <c r="E14" s="597">
        <f>'Struct. Eng. Est. C-Dorm WOMEN'!F14</f>
        <v>0</v>
      </c>
      <c r="F14" s="598">
        <f>'Struct. Eng. Est. C-Dorm WOMEN'!G14</f>
        <v>0</v>
      </c>
      <c r="G14" s="599">
        <f>'Struct. Eng. Est. C-Dorm WOMEN'!H14</f>
        <v>1</v>
      </c>
      <c r="H14" s="600" t="str">
        <f>'Struct. Eng. Est. C-Dorm WOMEN'!I14</f>
        <v>lumpsum</v>
      </c>
      <c r="I14" s="848">
        <f>'Struct. Eng. Est. C-Dorm WOMEN'!J14</f>
        <v>0</v>
      </c>
      <c r="J14" s="823">
        <f>I14*G14</f>
        <v>0</v>
      </c>
      <c r="K14" s="77"/>
      <c r="L14" s="77"/>
      <c r="M14" s="77"/>
    </row>
    <row r="15" spans="1:13" ht="36" hidden="1">
      <c r="A15" s="591">
        <f>'Struct. Eng. Est. C-Dorm WOMEN'!A15</f>
        <v>3</v>
      </c>
      <c r="B15" s="601" t="str">
        <f>'Struct. Eng. Est. C-Dorm WOMEN'!B15</f>
        <v>1.01.01</v>
      </c>
      <c r="C15" s="602" t="str">
        <f>'Struct. Eng. Est. C-Dorm WOMEN'!C15</f>
        <v xml:space="preserve">PROCUREMENT, ASSEMBLY, REPAIR AND MAKE TO RUNNING CONDITION OF ALL THE CONTRACTOR-OWNED CONSTRUCTIONAL PLANT AND EQUIPMENT BY THE CONTRACTOR AT ANY OTHER SITE AS CONVENIENT TO HIM. </v>
      </c>
      <c r="D15" s="603">
        <f>'Struct. Eng. Est. C-Dorm WOMEN'!E15</f>
        <v>0</v>
      </c>
      <c r="E15" s="604">
        <f>'Struct. Eng. Est. C-Dorm WOMEN'!F15</f>
        <v>0</v>
      </c>
      <c r="F15" s="605">
        <f>'Struct. Eng. Est. C-Dorm WOMEN'!G15</f>
        <v>0</v>
      </c>
      <c r="G15" s="605">
        <f>'Struct. Eng. Est. C-Dorm WOMEN'!H15</f>
        <v>0</v>
      </c>
      <c r="H15" s="606">
        <f>'Struct. Eng. Est. C-Dorm WOMEN'!I15</f>
        <v>0</v>
      </c>
      <c r="I15" s="607">
        <f>'Struct. Eng. Est. C-Dorm WOMEN'!J15</f>
        <v>0</v>
      </c>
      <c r="J15" s="608">
        <f>'Struct. Eng. Est. C-Dorm WOMEN'!K15</f>
        <v>0</v>
      </c>
      <c r="K15" s="77"/>
      <c r="L15" s="77"/>
      <c r="M15" s="77"/>
    </row>
    <row r="16" spans="1:13" ht="36" hidden="1">
      <c r="A16" s="591">
        <f>'Struct. Eng. Est. C-Dorm WOMEN'!A16</f>
        <v>3</v>
      </c>
      <c r="B16" s="601" t="str">
        <f>'Struct. Eng. Est. C-Dorm WOMEN'!B16</f>
        <v>1.01.02</v>
      </c>
      <c r="C16" s="602" t="str">
        <f>'Struct. Eng. Est. C-Dorm WOMEN'!C16</f>
        <v xml:space="preserve">TRANSPORTATION OF CONTRACTOR-OWNED CONSTRUCTIONAL PLANT, EQUIPMENT AND MATERIALS FROM THE STORAGE SITE AS MENTIONED ABOVE TO THE PLACE OF CONSTRUCTION. </v>
      </c>
      <c r="D16" s="609">
        <f>'Struct. Eng. Est. C-Dorm WOMEN'!E16</f>
        <v>0</v>
      </c>
      <c r="E16" s="609">
        <f>'Struct. Eng. Est. C-Dorm WOMEN'!F16</f>
        <v>0</v>
      </c>
      <c r="F16" s="610">
        <f>'Struct. Eng. Est. C-Dorm WOMEN'!G16</f>
        <v>0</v>
      </c>
      <c r="G16" s="605">
        <f>'Struct. Eng. Est. C-Dorm WOMEN'!H16</f>
        <v>0</v>
      </c>
      <c r="H16" s="611">
        <f>'Struct. Eng. Est. C-Dorm WOMEN'!I16</f>
        <v>0</v>
      </c>
      <c r="I16" s="612">
        <f>'Struct. Eng. Est. C-Dorm WOMEN'!J16</f>
        <v>0</v>
      </c>
      <c r="J16" s="613">
        <f>'Struct. Eng. Est. C-Dorm WOMEN'!K16</f>
        <v>0</v>
      </c>
      <c r="K16" s="77"/>
      <c r="L16" s="77"/>
      <c r="M16" s="77"/>
    </row>
    <row r="17" spans="1:13" ht="24" hidden="1">
      <c r="A17" s="591">
        <f>'Struct. Eng. Est. C-Dorm WOMEN'!A17</f>
        <v>3</v>
      </c>
      <c r="B17" s="601" t="str">
        <f>'Struct. Eng. Est. C-Dorm WOMEN'!B17</f>
        <v>1.01.03</v>
      </c>
      <c r="C17" s="614" t="str">
        <f>'Struct. Eng. Est. C-Dorm WOMEN'!C17</f>
        <v xml:space="preserve">ASSEMBLING AND INSTALLATION OF ALL ITEMS OF CONSTRUCTIONAL PLANT, EQUIPMENT, ETC. REQUIRED FOR THE EXECUTION OF THE WORK. </v>
      </c>
      <c r="D17" s="615">
        <f>'Struct. Eng. Est. C-Dorm WOMEN'!E17</f>
        <v>0</v>
      </c>
      <c r="E17" s="615">
        <f>'Struct. Eng. Est. C-Dorm WOMEN'!F17</f>
        <v>0</v>
      </c>
      <c r="F17" s="610">
        <f>'Struct. Eng. Est. C-Dorm WOMEN'!G17</f>
        <v>0</v>
      </c>
      <c r="G17" s="616">
        <f>'Struct. Eng. Est. C-Dorm WOMEN'!H17</f>
        <v>0</v>
      </c>
      <c r="H17" s="617">
        <f>'Struct. Eng. Est. C-Dorm WOMEN'!I17</f>
        <v>0</v>
      </c>
      <c r="I17" s="618">
        <f>'Struct. Eng. Est. C-Dorm WOMEN'!J17</f>
        <v>0</v>
      </c>
      <c r="J17" s="606">
        <f>'Struct. Eng. Est. C-Dorm WOMEN'!K17</f>
        <v>0</v>
      </c>
      <c r="K17" s="77"/>
      <c r="L17" s="77"/>
      <c r="M17" s="77"/>
    </row>
    <row r="18" spans="1:13" ht="60" hidden="1">
      <c r="A18" s="591">
        <f>'Struct. Eng. Est. C-Dorm WOMEN'!A18</f>
        <v>3</v>
      </c>
      <c r="B18" s="601" t="str">
        <f>'Struct. Eng. Est. C-Dorm WOMEN'!B18</f>
        <v>1.01.04</v>
      </c>
      <c r="C18" s="619" t="str">
        <f>'Struct. Eng. Est. C-Dorm WOMEN'!C18</f>
        <v xml:space="preserve">RECEIVING ALL CONSTRUCTIONAL PLANT, EQUIPMENT AND MATERIALS TO BE FURNISHED BY THE EMPLOYER, IF ANY, AND COLLECT AND TRANSPORT THOSE TO THE WORK SITE. ALL MATERIALS SHALL BE PROPERLY STORED, INVENTORIED AND PROTECTED UNTIL USED IN TO THE WORK AND ALL PLANT AND EQUIPMENT SHALL BE TESTED AND MADE READY FOR USE. </v>
      </c>
      <c r="D18" s="609">
        <f>'Struct. Eng. Est. C-Dorm WOMEN'!E18</f>
        <v>0</v>
      </c>
      <c r="E18" s="609">
        <f>'Struct. Eng. Est. C-Dorm WOMEN'!F18</f>
        <v>0</v>
      </c>
      <c r="F18" s="605">
        <f>'Struct. Eng. Est. C-Dorm WOMEN'!G18</f>
        <v>0</v>
      </c>
      <c r="G18" s="605">
        <f>'Struct. Eng. Est. C-Dorm WOMEN'!H18</f>
        <v>0</v>
      </c>
      <c r="H18" s="611">
        <f>'Struct. Eng. Est. C-Dorm WOMEN'!I18</f>
        <v>0</v>
      </c>
      <c r="I18" s="620">
        <f>'Struct. Eng. Est. C-Dorm WOMEN'!J18</f>
        <v>0</v>
      </c>
      <c r="J18" s="607">
        <f>'Struct. Eng. Est. C-Dorm WOMEN'!K18</f>
        <v>0</v>
      </c>
      <c r="K18" s="77"/>
      <c r="L18" s="77"/>
      <c r="M18" s="77"/>
    </row>
    <row r="19" spans="1:13" ht="36" hidden="1">
      <c r="A19" s="591">
        <f>'Struct. Eng. Est. C-Dorm WOMEN'!A19</f>
        <v>3</v>
      </c>
      <c r="B19" s="601" t="str">
        <f>'Struct. Eng. Est. C-Dorm WOMEN'!B19</f>
        <v>1.01.05</v>
      </c>
      <c r="C19" s="619" t="str">
        <f>'Struct. Eng. Est. C-Dorm WOMEN'!C19</f>
        <v xml:space="preserve">CONSTRUCTION OF A SUITABLE SITE OFFICE BUILDING OR SHED FOR STORAGE OF MATERIALS AND EQUIPMENT, WORKSHOP, OTHER OPERATIONAL BUILDINGS AND FIRST-AID CENTER ATTENDED BY COMPETENT MEDICAL ASSISTANTS.  </v>
      </c>
      <c r="D19" s="621">
        <f>'Struct. Eng. Est. C-Dorm WOMEN'!E19</f>
        <v>0</v>
      </c>
      <c r="E19" s="621">
        <f>'Struct. Eng. Est. C-Dorm WOMEN'!F19</f>
        <v>0</v>
      </c>
      <c r="F19" s="610">
        <f>'Struct. Eng. Est. C-Dorm WOMEN'!G19</f>
        <v>0</v>
      </c>
      <c r="G19" s="616">
        <f>'Struct. Eng. Est. C-Dorm WOMEN'!H19</f>
        <v>0</v>
      </c>
      <c r="H19" s="622">
        <f>'Struct. Eng. Est. C-Dorm WOMEN'!I19</f>
        <v>0</v>
      </c>
      <c r="I19" s="607">
        <f>'Struct. Eng. Est. C-Dorm WOMEN'!J19</f>
        <v>0</v>
      </c>
      <c r="J19" s="623">
        <f>'Struct. Eng. Est. C-Dorm WOMEN'!K19</f>
        <v>0</v>
      </c>
      <c r="K19" s="77"/>
      <c r="L19" s="77"/>
      <c r="M19" s="77"/>
    </row>
    <row r="20" spans="1:13" ht="48" hidden="1">
      <c r="A20" s="591">
        <f>'Struct. Eng. Est. C-Dorm WOMEN'!A20</f>
        <v>3</v>
      </c>
      <c r="B20" s="601" t="str">
        <f>'Struct. Eng. Est. C-Dorm WOMEN'!B20</f>
        <v>1.01.06</v>
      </c>
      <c r="C20" s="602" t="str">
        <f>'Struct. Eng. Est. C-Dorm WOMEN'!C20</f>
        <v xml:space="preserve">MAINTENANCE OF ALL TEMPORARY ROADS, FENCES AND SANITARY FACILITIES, KEEP ALL AREAS USED BY THE CONTRACTOR CLEAN, NEAT, WELL-KEPT AND IN GOOD REPAIR AND PROVIDE PROPER DRAINAGE TO PROTECT THE AREA FROM SURFACE RUN-OFF AND FLOODING. </v>
      </c>
      <c r="D20" s="624">
        <f>'Struct. Eng. Est. C-Dorm WOMEN'!E20</f>
        <v>0</v>
      </c>
      <c r="E20" s="625">
        <f>'Struct. Eng. Est. C-Dorm WOMEN'!F20</f>
        <v>0</v>
      </c>
      <c r="F20" s="626">
        <f>'Struct. Eng. Est. C-Dorm WOMEN'!G20</f>
        <v>0</v>
      </c>
      <c r="G20" s="627">
        <f>'Struct. Eng. Est. C-Dorm WOMEN'!H20</f>
        <v>0</v>
      </c>
      <c r="H20" s="624">
        <f>'Struct. Eng. Est. C-Dorm WOMEN'!I20</f>
        <v>0</v>
      </c>
      <c r="I20" s="628">
        <f>'Struct. Eng. Est. C-Dorm WOMEN'!J20</f>
        <v>0</v>
      </c>
      <c r="J20" s="629">
        <f>'Struct. Eng. Est. C-Dorm WOMEN'!K20</f>
        <v>0</v>
      </c>
      <c r="K20" s="77"/>
      <c r="L20" s="85"/>
      <c r="M20" s="77"/>
    </row>
    <row r="21" spans="1:13" ht="36" hidden="1">
      <c r="A21" s="591">
        <f>'Struct. Eng. Est. C-Dorm WOMEN'!A21</f>
        <v>3</v>
      </c>
      <c r="B21" s="601" t="str">
        <f>'Struct. Eng. Est. C-Dorm WOMEN'!B21</f>
        <v>1.01.07</v>
      </c>
      <c r="C21" s="630" t="str">
        <f>'Struct. Eng. Est. C-Dorm WOMEN'!C21</f>
        <v xml:space="preserve">PROVIDE ALL THE REQUIRED ELECTRIC POWER, WATER SUPPLY AND OTHER UTILITY CONNECTIONS TO TEMPORARY INSTALLATIONS AT THE SITE AS MAY BE NECESSARY FOR THE EXECUTION OF THE WORK. </v>
      </c>
      <c r="D21" s="631">
        <f>'Struct. Eng. Est. C-Dorm WOMEN'!E21</f>
        <v>0</v>
      </c>
      <c r="E21" s="631">
        <f>'Struct. Eng. Est. C-Dorm WOMEN'!F21</f>
        <v>0</v>
      </c>
      <c r="F21" s="632">
        <f>'Struct. Eng. Est. C-Dorm WOMEN'!G21</f>
        <v>0</v>
      </c>
      <c r="G21" s="632">
        <f>'Struct. Eng. Est. C-Dorm WOMEN'!H21</f>
        <v>0</v>
      </c>
      <c r="H21" s="633">
        <f>'Struct. Eng. Est. C-Dorm WOMEN'!I21</f>
        <v>0</v>
      </c>
      <c r="I21" s="634">
        <f>'Struct. Eng. Est. C-Dorm WOMEN'!J21</f>
        <v>0</v>
      </c>
      <c r="J21" s="613">
        <f>'Struct. Eng. Est. C-Dorm WOMEN'!K21</f>
        <v>0</v>
      </c>
      <c r="K21" s="77"/>
      <c r="L21" s="77"/>
      <c r="M21" s="77"/>
    </row>
    <row r="22" spans="1:13" ht="24" hidden="1">
      <c r="A22" s="591">
        <f>'Struct. Eng. Est. C-Dorm WOMEN'!A22</f>
        <v>3</v>
      </c>
      <c r="B22" s="601" t="str">
        <f>'Struct. Eng. Est. C-Dorm WOMEN'!B22</f>
        <v>1.01.08</v>
      </c>
      <c r="C22" s="630" t="str">
        <f>'Struct. Eng. Est. C-Dorm WOMEN'!C22</f>
        <v xml:space="preserve">OBTAIN ALL INSURANCE POLICIES, PERFORMANCE BOND AND PAYMENT GUARANTEES AS REQUIRED UNDER THIS CONTRACT. </v>
      </c>
      <c r="D22" s="635">
        <f>'Struct. Eng. Est. C-Dorm WOMEN'!E22</f>
        <v>0</v>
      </c>
      <c r="E22" s="631">
        <f>'Struct. Eng. Est. C-Dorm WOMEN'!F22</f>
        <v>0</v>
      </c>
      <c r="F22" s="632">
        <f>'Struct. Eng. Est. C-Dorm WOMEN'!G22</f>
        <v>0</v>
      </c>
      <c r="G22" s="636">
        <f>'Struct. Eng. Est. C-Dorm WOMEN'!H22</f>
        <v>0</v>
      </c>
      <c r="H22" s="635">
        <f>'Struct. Eng. Est. C-Dorm WOMEN'!I22</f>
        <v>0</v>
      </c>
      <c r="I22" s="634">
        <f>'Struct. Eng. Est. C-Dorm WOMEN'!J22</f>
        <v>0</v>
      </c>
      <c r="J22" s="613">
        <f>'Struct. Eng. Est. C-Dorm WOMEN'!K22</f>
        <v>0</v>
      </c>
      <c r="K22" s="77"/>
      <c r="L22" s="77"/>
      <c r="M22" s="77"/>
    </row>
    <row r="23" spans="1:13" ht="24" hidden="1">
      <c r="A23" s="591">
        <f>'Struct. Eng. Est. C-Dorm WOMEN'!A23</f>
        <v>3</v>
      </c>
      <c r="B23" s="601" t="str">
        <f>'Struct. Eng. Est. C-Dorm WOMEN'!B23</f>
        <v>1.01.09</v>
      </c>
      <c r="C23" s="602" t="str">
        <f>'Struct. Eng. Est. C-Dorm WOMEN'!C23</f>
        <v xml:space="preserve">PAYMENT OF ALL FEES, PERMITS, LICENSES, ETC. AS MAY BE REQUIRED COVERING THE EXECUTION OF THE CONTRACT.  </v>
      </c>
      <c r="D23" s="635">
        <f>'Struct. Eng. Est. C-Dorm WOMEN'!E23</f>
        <v>0</v>
      </c>
      <c r="E23" s="635">
        <f>'Struct. Eng. Est. C-Dorm WOMEN'!F23</f>
        <v>0</v>
      </c>
      <c r="F23" s="636">
        <f>'Struct. Eng. Est. C-Dorm WOMEN'!G23</f>
        <v>0</v>
      </c>
      <c r="G23" s="636">
        <f>'Struct. Eng. Est. C-Dorm WOMEN'!H23</f>
        <v>0</v>
      </c>
      <c r="H23" s="637">
        <f>'Struct. Eng. Est. C-Dorm WOMEN'!I23</f>
        <v>0</v>
      </c>
      <c r="I23" s="638">
        <f>'Struct. Eng. Est. C-Dorm WOMEN'!J23</f>
        <v>0</v>
      </c>
      <c r="J23" s="638">
        <f>'Struct. Eng. Est. C-Dorm WOMEN'!K23</f>
        <v>0</v>
      </c>
    </row>
    <row r="24" spans="1:13" ht="9" customHeight="1">
      <c r="A24" s="577">
        <f>'Struct. Eng. Est. C-Dorm WOMEN'!A24</f>
        <v>0</v>
      </c>
      <c r="B24" s="774">
        <f>'Struct. Eng. Est. C-Dorm WOMEN'!B24</f>
        <v>0</v>
      </c>
      <c r="C24" s="603" t="str">
        <f>'Struct. Eng. Est. C-Dorm WOMEN'!C24</f>
        <v/>
      </c>
      <c r="D24" s="603">
        <f>'Struct. Eng. Est. C-Dorm WOMEN'!E24</f>
        <v>0</v>
      </c>
      <c r="E24" s="603">
        <f>'Struct. Eng. Est. C-Dorm WOMEN'!F24</f>
        <v>0</v>
      </c>
      <c r="F24" s="605">
        <f>'Struct. Eng. Est. C-Dorm WOMEN'!G24</f>
        <v>0</v>
      </c>
      <c r="G24" s="605">
        <f>'Struct. Eng. Est. C-Dorm WOMEN'!H24</f>
        <v>0</v>
      </c>
      <c r="H24" s="606">
        <f>'Struct. Eng. Est. C-Dorm WOMEN'!I24</f>
        <v>0</v>
      </c>
      <c r="I24" s="849"/>
      <c r="J24" s="814"/>
    </row>
    <row r="25" spans="1:13" ht="15" customHeight="1">
      <c r="A25" s="591">
        <f>'Struct. Eng. Est. C-Dorm WOMEN'!A25</f>
        <v>2</v>
      </c>
      <c r="B25" s="775">
        <f>'Struct. Eng. Est. C-Dorm WOMEN'!B25</f>
        <v>1.02</v>
      </c>
      <c r="C25" s="639" t="str">
        <f>'Struct. Eng. Est. C-Dorm WOMEN'!C25</f>
        <v>DEMOBILISATION</v>
      </c>
      <c r="D25" s="640">
        <f>'Struct. Eng. Est. C-Dorm WOMEN'!E25</f>
        <v>0</v>
      </c>
      <c r="E25" s="640">
        <f>'Struct. Eng. Est. C-Dorm WOMEN'!F25</f>
        <v>0</v>
      </c>
      <c r="F25" s="641">
        <f>'Struct. Eng. Est. C-Dorm WOMEN'!G25</f>
        <v>0</v>
      </c>
      <c r="G25" s="642">
        <f>'Struct. Eng. Est. C-Dorm WOMEN'!H25</f>
        <v>1</v>
      </c>
      <c r="H25" s="643" t="str">
        <f>'Struct. Eng. Est. C-Dorm WOMEN'!I25</f>
        <v>lumpsum</v>
      </c>
      <c r="I25" s="850">
        <f>'Struct. Eng. Est. C-Dorm WOMEN'!J25</f>
        <v>0</v>
      </c>
      <c r="J25" s="826">
        <f>I25*G25</f>
        <v>0</v>
      </c>
    </row>
    <row r="26" spans="1:13" ht="24" hidden="1">
      <c r="A26" s="591">
        <f>'Struct. Eng. Est. C-Dorm WOMEN'!A26</f>
        <v>3</v>
      </c>
      <c r="B26" s="601" t="str">
        <f>'Struct. Eng. Est. C-Dorm WOMEN'!B26</f>
        <v>1.02.01</v>
      </c>
      <c r="C26" s="602" t="str">
        <f>'Struct. Eng. Est. C-Dorm WOMEN'!C26</f>
        <v>ALL ACTIVITIES AND COSTS FOR TRANSPORTATION OF PERSONNEL, EQUIPMENT, AND SUPPLIES NOT UTILIZED IN THE PROJECT FROM THE SITE.</v>
      </c>
      <c r="D26" s="644">
        <f>'Struct. Eng. Est. C-Dorm WOMEN'!E26</f>
        <v>0</v>
      </c>
      <c r="E26" s="644">
        <f>'Struct. Eng. Est. C-Dorm WOMEN'!F26</f>
        <v>0</v>
      </c>
      <c r="F26" s="645">
        <f>'Struct. Eng. Est. C-Dorm WOMEN'!G26</f>
        <v>0</v>
      </c>
      <c r="G26" s="645">
        <f>'Struct. Eng. Est. C-Dorm WOMEN'!H26</f>
        <v>0</v>
      </c>
      <c r="H26" s="646">
        <f>'Struct. Eng. Est. C-Dorm WOMEN'!I26</f>
        <v>0</v>
      </c>
      <c r="I26" s="625">
        <f>'Struct. Eng. Est. C-Dorm WOMEN'!J26</f>
        <v>0</v>
      </c>
      <c r="J26" s="644">
        <f>'Struct. Eng. Est. C-Dorm WOMEN'!K26</f>
        <v>0</v>
      </c>
    </row>
    <row r="27" spans="1:13" ht="24" hidden="1">
      <c r="A27" s="591">
        <f>'Struct. Eng. Est. C-Dorm WOMEN'!A27</f>
        <v>3</v>
      </c>
      <c r="B27" s="601" t="str">
        <f>'Struct. Eng. Est. C-Dorm WOMEN'!B27</f>
        <v>1.02.02</v>
      </c>
      <c r="C27" s="602" t="str">
        <f>'Struct. Eng. Est. C-Dorm WOMEN'!C27</f>
        <v>DISASSEMBLY, REMOVAL, AND SITE CLEANUP OF OFFICES, BUILDINGS, AND OTHER FACILITIES ASSEMBLED ON THE SITE.</v>
      </c>
      <c r="D27" s="647">
        <f>'Struct. Eng. Est. C-Dorm WOMEN'!E27</f>
        <v>0</v>
      </c>
      <c r="E27" s="647">
        <f>'Struct. Eng. Est. C-Dorm WOMEN'!F27</f>
        <v>0</v>
      </c>
      <c r="F27" s="648">
        <f>'Struct. Eng. Est. C-Dorm WOMEN'!G27</f>
        <v>0</v>
      </c>
      <c r="G27" s="648">
        <f>'Struct. Eng. Est. C-Dorm WOMEN'!H27</f>
        <v>0</v>
      </c>
      <c r="H27" s="649">
        <f>'Struct. Eng. Est. C-Dorm WOMEN'!I27</f>
        <v>0</v>
      </c>
      <c r="I27" s="623">
        <f>'Struct. Eng. Est. C-Dorm WOMEN'!J27</f>
        <v>0</v>
      </c>
      <c r="J27" s="612">
        <f>'Struct. Eng. Est. C-Dorm WOMEN'!K27</f>
        <v>0</v>
      </c>
    </row>
    <row r="28" spans="1:13" ht="36" hidden="1">
      <c r="A28" s="591">
        <f>'Struct. Eng. Est. C-Dorm WOMEN'!A28</f>
        <v>3</v>
      </c>
      <c r="B28" s="601" t="str">
        <f>'Struct. Eng. Est. C-Dorm WOMEN'!B28</f>
        <v>1.02.03</v>
      </c>
      <c r="C28" s="614" t="str">
        <f>'Struct. Eng. Est. C-Dorm WOMEN'!C28</f>
        <v>REPAIR OF ACCESS ROADS, AND EQUIPMENT PARKING AREAS LEAVING THE PROJECT SITE IN THE SAME OR BETTER CONDITION THAN AT THE START OF THE PROJECT.</v>
      </c>
      <c r="D28" s="606">
        <f>'Struct. Eng. Est. C-Dorm WOMEN'!E28</f>
        <v>0</v>
      </c>
      <c r="E28" s="611">
        <f>'Struct. Eng. Est. C-Dorm WOMEN'!F28</f>
        <v>0</v>
      </c>
      <c r="F28" s="648">
        <f>'Struct. Eng. Est. C-Dorm WOMEN'!G28</f>
        <v>0</v>
      </c>
      <c r="G28" s="648">
        <f>'Struct. Eng. Est. C-Dorm WOMEN'!H28</f>
        <v>0</v>
      </c>
      <c r="H28" s="649">
        <f>'Struct. Eng. Est. C-Dorm WOMEN'!I28</f>
        <v>0</v>
      </c>
      <c r="I28" s="623">
        <f>'Struct. Eng. Est. C-Dorm WOMEN'!J28</f>
        <v>0</v>
      </c>
      <c r="J28" s="612">
        <f>'Struct. Eng. Est. C-Dorm WOMEN'!K28</f>
        <v>0</v>
      </c>
    </row>
    <row r="29" spans="1:13" ht="24" hidden="1">
      <c r="A29" s="591">
        <f>'Struct. Eng. Est. C-Dorm WOMEN'!A29</f>
        <v>3</v>
      </c>
      <c r="B29" s="601" t="str">
        <f>'Struct. Eng. Est. C-Dorm WOMEN'!B29</f>
        <v>1.02.04</v>
      </c>
      <c r="C29" s="602" t="str">
        <f>'Struct. Eng. Est. C-Dorm WOMEN'!C29</f>
        <v>GENERAL CLEANUP AND HOUSEKEEPING ARE NEEDED TO RESTORE A NEAT AND ORDERLY PROJECT SITE.</v>
      </c>
      <c r="D29" s="650">
        <f>'Struct. Eng. Est. C-Dorm WOMEN'!E29</f>
        <v>0</v>
      </c>
      <c r="E29" s="650">
        <f>'Struct. Eng. Est. C-Dorm WOMEN'!F29</f>
        <v>0</v>
      </c>
      <c r="F29" s="651">
        <f>'Struct. Eng. Est. C-Dorm WOMEN'!G29</f>
        <v>0</v>
      </c>
      <c r="G29" s="651">
        <f>'Struct. Eng. Est. C-Dorm WOMEN'!H29</f>
        <v>0</v>
      </c>
      <c r="H29" s="652">
        <f>'Struct. Eng. Est. C-Dorm WOMEN'!I29</f>
        <v>0</v>
      </c>
      <c r="I29" s="653">
        <f>'Struct. Eng. Est. C-Dorm WOMEN'!J29</f>
        <v>0</v>
      </c>
      <c r="J29" s="650">
        <f>'Struct. Eng. Est. C-Dorm WOMEN'!K29</f>
        <v>0</v>
      </c>
    </row>
    <row r="30" spans="1:13" hidden="1">
      <c r="A30" s="591">
        <f>'Struct. Eng. Est. C-Dorm WOMEN'!A30</f>
        <v>3</v>
      </c>
      <c r="B30" s="601" t="str">
        <f>'Struct. Eng. Est. C-Dorm WOMEN'!B30</f>
        <v>1.02.05</v>
      </c>
      <c r="C30" s="654" t="str">
        <f>'Struct. Eng. Est. C-Dorm WOMEN'!C30</f>
        <v>THE BUILDING MUST BE CLEANED AND POLISHED OFF BEFORE DELIVERY.</v>
      </c>
      <c r="D30" s="650">
        <f>'Struct. Eng. Est. C-Dorm WOMEN'!E30</f>
        <v>0</v>
      </c>
      <c r="E30" s="650">
        <f>'Struct. Eng. Est. C-Dorm WOMEN'!F30</f>
        <v>0</v>
      </c>
      <c r="F30" s="651">
        <f>'Struct. Eng. Est. C-Dorm WOMEN'!G30</f>
        <v>0</v>
      </c>
      <c r="G30" s="651">
        <f>'Struct. Eng. Est. C-Dorm WOMEN'!H30</f>
        <v>0</v>
      </c>
      <c r="H30" s="652">
        <f>'Struct. Eng. Est. C-Dorm WOMEN'!I30</f>
        <v>0</v>
      </c>
      <c r="I30" s="653">
        <f>'Struct. Eng. Est. C-Dorm WOMEN'!J30</f>
        <v>0</v>
      </c>
      <c r="J30" s="650">
        <f>'Struct. Eng. Est. C-Dorm WOMEN'!K30</f>
        <v>0</v>
      </c>
    </row>
    <row r="31" spans="1:13" ht="36" hidden="1">
      <c r="A31" s="591">
        <f>'Struct. Eng. Est. C-Dorm WOMEN'!A31</f>
        <v>3</v>
      </c>
      <c r="B31" s="655" t="str">
        <f>'Struct. Eng. Est. C-Dorm WOMEN'!B31</f>
        <v>1.02.06</v>
      </c>
      <c r="C31" s="614" t="str">
        <f>'Struct. Eng. Est. C-Dorm WOMEN'!C31</f>
        <v>AFTER CLEANING AND POLISHING THE SURFACES, THE OWNER NEEDS TO CRITICIZE AND APPROVE THE WORKS. THE OWNER MUST INSPECT THE DEMOLISHING WORK.</v>
      </c>
      <c r="D31" s="656">
        <f>'Struct. Eng. Est. C-Dorm WOMEN'!E31</f>
        <v>0</v>
      </c>
      <c r="E31" s="657">
        <f>'Struct. Eng. Est. C-Dorm WOMEN'!F31</f>
        <v>0</v>
      </c>
      <c r="F31" s="658">
        <f>'Struct. Eng. Est. C-Dorm WOMEN'!G31</f>
        <v>0</v>
      </c>
      <c r="G31" s="658">
        <f>'Struct. Eng. Est. C-Dorm WOMEN'!H31</f>
        <v>0</v>
      </c>
      <c r="H31" s="659">
        <f>'Struct. Eng. Est. C-Dorm WOMEN'!I31</f>
        <v>0</v>
      </c>
      <c r="I31" s="660">
        <f>'Struct. Eng. Est. C-Dorm WOMEN'!J31</f>
        <v>0</v>
      </c>
      <c r="J31" s="620">
        <f>'Struct. Eng. Est. C-Dorm WOMEN'!K31</f>
        <v>0</v>
      </c>
    </row>
    <row r="32" spans="1:13" ht="9" customHeight="1" thickBot="1">
      <c r="A32" s="591">
        <f>'Struct. Eng. Est. C-Dorm WOMEN'!A32</f>
        <v>0</v>
      </c>
      <c r="B32" s="776">
        <f>'Struct. Eng. Est. C-Dorm WOMEN'!B32</f>
        <v>0</v>
      </c>
      <c r="C32" s="662" t="str">
        <f>'Struct. Eng. Est. C-Dorm WOMEN'!C32</f>
        <v/>
      </c>
      <c r="D32" s="663">
        <f>'Struct. Eng. Est. C-Dorm WOMEN'!E32</f>
        <v>0</v>
      </c>
      <c r="E32" s="663">
        <f>'Struct. Eng. Est. C-Dorm WOMEN'!F32</f>
        <v>0</v>
      </c>
      <c r="F32" s="664">
        <f>'Struct. Eng. Est. C-Dorm WOMEN'!G32</f>
        <v>0</v>
      </c>
      <c r="G32" s="664">
        <f>'Struct. Eng. Est. C-Dorm WOMEN'!H32</f>
        <v>0</v>
      </c>
      <c r="H32" s="665">
        <f>'Struct. Eng. Est. C-Dorm WOMEN'!I32</f>
        <v>0</v>
      </c>
      <c r="I32" s="851"/>
      <c r="J32" s="869"/>
    </row>
    <row r="33" spans="1:10" ht="14.4" thickBot="1">
      <c r="A33" s="591">
        <f>'Struct. Eng. Est. C-Dorm WOMEN'!A33</f>
        <v>1</v>
      </c>
      <c r="B33" s="777">
        <f>'Struct. Eng. Est. C-Dorm WOMEN'!B33</f>
        <v>2</v>
      </c>
      <c r="C33" s="666" t="str">
        <f>'Struct. Eng. Est. C-Dorm WOMEN'!C33</f>
        <v>DEMOLITION</v>
      </c>
      <c r="D33" s="667">
        <f>'Struct. Eng. Est. C-Dorm WOMEN'!E33</f>
        <v>0</v>
      </c>
      <c r="E33" s="667">
        <f>'Struct. Eng. Est. C-Dorm WOMEN'!F33</f>
        <v>0</v>
      </c>
      <c r="F33" s="668">
        <f>'Struct. Eng. Est. C-Dorm WOMEN'!G33</f>
        <v>0</v>
      </c>
      <c r="G33" s="668">
        <f>'Struct. Eng. Est. C-Dorm WOMEN'!H33</f>
        <v>0</v>
      </c>
      <c r="H33" s="667">
        <f>'Struct. Eng. Est. C-Dorm WOMEN'!I33</f>
        <v>0</v>
      </c>
      <c r="I33" s="873"/>
      <c r="J33" s="817">
        <f>SUM(J34+J40+J47)</f>
        <v>0</v>
      </c>
    </row>
    <row r="34" spans="1:10">
      <c r="A34" s="579">
        <f>'Struct. Eng. Est. C-Dorm WOMEN'!A34</f>
        <v>2</v>
      </c>
      <c r="B34" s="773">
        <f>'Struct. Eng. Est. C-Dorm WOMEN'!B34</f>
        <v>2.0099999999999998</v>
      </c>
      <c r="C34" s="669" t="str">
        <f>'Struct. Eng. Est. C-Dorm WOMEN'!C34</f>
        <v>DEMOLITION OF DOORS</v>
      </c>
      <c r="D34" s="597">
        <f>'Struct. Eng. Est. C-Dorm WOMEN'!E34</f>
        <v>0</v>
      </c>
      <c r="E34" s="597">
        <f>'Struct. Eng. Est. C-Dorm WOMEN'!F34</f>
        <v>0</v>
      </c>
      <c r="F34" s="598">
        <f>'Struct. Eng. Est. C-Dorm WOMEN'!G34</f>
        <v>28</v>
      </c>
      <c r="G34" s="599">
        <f>'Struct. Eng. Est. C-Dorm WOMEN'!H34</f>
        <v>1</v>
      </c>
      <c r="H34" s="600" t="str">
        <f>'Struct. Eng. Est. C-Dorm WOMEN'!I34</f>
        <v>lumpsum</v>
      </c>
      <c r="I34" s="848">
        <f>'Struct. Eng. Est. C-Dorm WOMEN'!J34</f>
        <v>0</v>
      </c>
      <c r="J34" s="823">
        <f>'Struct. Eng. Est. C-Dorm WOMEN'!K34</f>
        <v>0</v>
      </c>
    </row>
    <row r="35" spans="1:10" ht="24" hidden="1">
      <c r="A35" s="670">
        <f>'Struct. Eng. Est. C-Dorm WOMEN'!A35</f>
        <v>3</v>
      </c>
      <c r="B35" s="601" t="str">
        <f>'Struct. Eng. Est. C-Dorm WOMEN'!B35</f>
        <v>2.01.01</v>
      </c>
      <c r="C35" s="671" t="str">
        <f>'Struct. Eng. Est. C-Dorm WOMEN'!C35</f>
        <v xml:space="preserve">DEMOLISH EXISTING DOORS C IN THE ROOMS WITHOUT DAMAGE ACCORDING TO DRAWINGS FOR RE-USE IN ROOMS 19 AND 20. </v>
      </c>
      <c r="D35" s="609" t="str">
        <f>'Struct. Eng. Est. C-Dorm WOMEN'!E35</f>
        <v>Chapter 5</v>
      </c>
      <c r="E35" s="609">
        <f>'Struct. Eng. Est. C-Dorm WOMEN'!F35</f>
        <v>0</v>
      </c>
      <c r="F35" s="610">
        <f>'Struct. Eng. Est. C-Dorm WOMEN'!G35</f>
        <v>18</v>
      </c>
      <c r="G35" s="610">
        <f>'Struct. Eng. Est. C-Dorm WOMEN'!H35</f>
        <v>0</v>
      </c>
      <c r="H35" s="672" t="str">
        <f>'Struct. Eng. Est. C-Dorm WOMEN'!I35</f>
        <v xml:space="preserve">pcs </v>
      </c>
      <c r="I35" s="613">
        <f>'Struct. Eng. Est. C-Dorm WOMEN'!J35</f>
        <v>0</v>
      </c>
      <c r="J35" s="623">
        <f>'Struct. Eng. Est. C-Dorm WOMEN'!K35</f>
        <v>0</v>
      </c>
    </row>
    <row r="36" spans="1:10" ht="24" hidden="1">
      <c r="A36" s="670">
        <f>'Struct. Eng. Est. C-Dorm WOMEN'!A36</f>
        <v>3</v>
      </c>
      <c r="B36" s="601" t="str">
        <f>'Struct. Eng. Est. C-Dorm WOMEN'!B36</f>
        <v>2.01.02</v>
      </c>
      <c r="C36" s="673" t="str">
        <f>'Struct. Eng. Est. C-Dorm WOMEN'!C36</f>
        <v>DEMOLISH EXISTING DOORS C IN THE SHOWER STALLS WITHOUT DAMAGE ACCORDING TO DRAWINGS.</v>
      </c>
      <c r="D36" s="609" t="str">
        <f>'Struct. Eng. Est. C-Dorm WOMEN'!E36</f>
        <v>Chapter 5</v>
      </c>
      <c r="E36" s="609">
        <f>'Struct. Eng. Est. C-Dorm WOMEN'!F36</f>
        <v>0</v>
      </c>
      <c r="F36" s="605">
        <f>'Struct. Eng. Est. C-Dorm WOMEN'!G36</f>
        <v>5</v>
      </c>
      <c r="G36" s="605">
        <f>'Struct. Eng. Est. C-Dorm WOMEN'!H36</f>
        <v>0</v>
      </c>
      <c r="H36" s="674" t="str">
        <f>'Struct. Eng. Est. C-Dorm WOMEN'!I36</f>
        <v>pcs</v>
      </c>
      <c r="I36" s="613">
        <f>'Struct. Eng. Est. C-Dorm WOMEN'!J36</f>
        <v>0</v>
      </c>
      <c r="J36" s="660">
        <f>'Struct. Eng. Est. C-Dorm WOMEN'!K36</f>
        <v>0</v>
      </c>
    </row>
    <row r="37" spans="1:10" ht="24" hidden="1">
      <c r="A37" s="670">
        <f>'Struct. Eng. Est. C-Dorm WOMEN'!A37</f>
        <v>3</v>
      </c>
      <c r="B37" s="675" t="str">
        <f>'Struct. Eng. Est. C-Dorm WOMEN'!B37</f>
        <v>2.01.03</v>
      </c>
      <c r="C37" s="673" t="str">
        <f>'Struct. Eng. Est. C-Dorm WOMEN'!C37</f>
        <v xml:space="preserve">DEMOLISH EXISTING DOORS C IN THE TOILET AREA WITHOUT DAMAGE ACCORDING TO DRAWINGS. </v>
      </c>
      <c r="D37" s="609" t="str">
        <f>'Struct. Eng. Est. C-Dorm WOMEN'!E37</f>
        <v>Chapter 5</v>
      </c>
      <c r="E37" s="609">
        <f>'Struct. Eng. Est. C-Dorm WOMEN'!F37</f>
        <v>0</v>
      </c>
      <c r="F37" s="610">
        <f>'Struct. Eng. Est. C-Dorm WOMEN'!G37</f>
        <v>5</v>
      </c>
      <c r="G37" s="676">
        <f>'Struct. Eng. Est. C-Dorm WOMEN'!H37</f>
        <v>0</v>
      </c>
      <c r="H37" s="674" t="str">
        <f>'Struct. Eng. Est. C-Dorm WOMEN'!I37</f>
        <v>pcs</v>
      </c>
      <c r="I37" s="677">
        <f>'Struct. Eng. Est. C-Dorm WOMEN'!J37</f>
        <v>0</v>
      </c>
      <c r="J37" s="678">
        <f>'Struct. Eng. Est. C-Dorm WOMEN'!K37</f>
        <v>0</v>
      </c>
    </row>
    <row r="38" spans="1:10" hidden="1">
      <c r="A38" s="670">
        <f>'Struct. Eng. Est. C-Dorm WOMEN'!A38</f>
        <v>3</v>
      </c>
      <c r="B38" s="675" t="str">
        <f>'Struct. Eng. Est. C-Dorm WOMEN'!B38</f>
        <v>2.01.04</v>
      </c>
      <c r="C38" s="602" t="str">
        <f>'Struct. Eng. Est. C-Dorm WOMEN'!C38</f>
        <v>STORE ALL DOORS IN AN AREA APPROVED BY THE ENGINEER FOR RE-USE.</v>
      </c>
      <c r="D38" s="609" t="str">
        <f>'Struct. Eng. Est. C-Dorm WOMEN'!E38</f>
        <v>Chapter 5</v>
      </c>
      <c r="E38" s="609">
        <f>'Struct. Eng. Est. C-Dorm WOMEN'!F38</f>
        <v>0</v>
      </c>
      <c r="F38" s="610">
        <f>'Struct. Eng. Est. C-Dorm WOMEN'!G38</f>
        <v>0</v>
      </c>
      <c r="G38" s="605">
        <f>'Struct. Eng. Est. C-Dorm WOMEN'!H38</f>
        <v>0</v>
      </c>
      <c r="H38" s="679">
        <f>'Struct. Eng. Est. C-Dorm WOMEN'!I38</f>
        <v>0</v>
      </c>
      <c r="I38" s="623">
        <f>'Struct. Eng. Est. C-Dorm WOMEN'!J38</f>
        <v>0</v>
      </c>
      <c r="J38" s="623">
        <f>'Struct. Eng. Est. C-Dorm WOMEN'!K38</f>
        <v>0</v>
      </c>
    </row>
    <row r="39" spans="1:10" ht="9" customHeight="1">
      <c r="A39" s="577">
        <f>'Struct. Eng. Est. C-Dorm WOMEN'!A39</f>
        <v>0</v>
      </c>
      <c r="B39" s="778">
        <f>'Struct. Eng. Est. C-Dorm WOMEN'!B39</f>
        <v>0</v>
      </c>
      <c r="C39" s="677" t="str">
        <f>'Struct. Eng. Est. C-Dorm WOMEN'!C39</f>
        <v/>
      </c>
      <c r="D39" s="680">
        <f>'Struct. Eng. Est. C-Dorm WOMEN'!E39</f>
        <v>0</v>
      </c>
      <c r="E39" s="680">
        <f>'Struct. Eng. Est. C-Dorm WOMEN'!F39</f>
        <v>0</v>
      </c>
      <c r="F39" s="645">
        <f>'Struct. Eng. Est. C-Dorm WOMEN'!G39</f>
        <v>0</v>
      </c>
      <c r="G39" s="681">
        <f>'Struct. Eng. Est. C-Dorm WOMEN'!H39</f>
        <v>0</v>
      </c>
      <c r="H39" s="682">
        <f>'Struct. Eng. Est. C-Dorm WOMEN'!I39</f>
        <v>0</v>
      </c>
      <c r="I39" s="853"/>
      <c r="J39" s="818">
        <f>'Struct. Eng. Est. C-Dorm WOMEN'!K39</f>
        <v>0</v>
      </c>
    </row>
    <row r="40" spans="1:10">
      <c r="A40" s="577">
        <f>'Struct. Eng. Est. C-Dorm WOMEN'!A40</f>
        <v>2</v>
      </c>
      <c r="B40" s="779">
        <f>'Struct. Eng. Est. C-Dorm WOMEN'!B40</f>
        <v>2.02</v>
      </c>
      <c r="C40" s="683" t="str">
        <f>'Struct. Eng. Est. C-Dorm WOMEN'!C40</f>
        <v>DEMOLITION OF SHOWERSTALLS, URINALS, TOILETS, SINKS AND COUNTERTOP</v>
      </c>
      <c r="D40" s="684">
        <f>'Struct. Eng. Est. C-Dorm WOMEN'!E40</f>
        <v>0</v>
      </c>
      <c r="E40" s="685">
        <f>'Struct. Eng. Est. C-Dorm WOMEN'!F40</f>
        <v>0</v>
      </c>
      <c r="F40" s="686">
        <f>'Struct. Eng. Est. C-Dorm WOMEN'!G40</f>
        <v>0</v>
      </c>
      <c r="G40" s="687">
        <f>'Struct. Eng. Est. C-Dorm WOMEN'!H40</f>
        <v>1</v>
      </c>
      <c r="H40" s="688" t="str">
        <f>'Struct. Eng. Est. C-Dorm WOMEN'!I40</f>
        <v>lumpsum</v>
      </c>
      <c r="I40" s="854">
        <f>'Struct. Eng. Est. C-Dorm WOMEN'!J40</f>
        <v>0</v>
      </c>
      <c r="J40" s="821">
        <f>'Struct. Eng. Est. C-Dorm WOMEN'!K40</f>
        <v>0</v>
      </c>
    </row>
    <row r="41" spans="1:10" ht="24" hidden="1">
      <c r="A41" s="577">
        <f>'Struct. Eng. Est. C-Dorm WOMEN'!A41</f>
        <v>3</v>
      </c>
      <c r="B41" s="601" t="str">
        <f>'Struct. Eng. Est. C-Dorm WOMEN'!B41</f>
        <v>2.02.01</v>
      </c>
      <c r="C41" s="689" t="str">
        <f>'Struct. Eng. Est. C-Dorm WOMEN'!C41</f>
        <v>DEMOLISH EXISTING SHOWER STALLS B IN DE SHOWER AREA WITHOUT DAMAGE ACCORDING TO DRAWINGS.</v>
      </c>
      <c r="D41" s="609" t="str">
        <f>'Struct. Eng. Est. C-Dorm WOMEN'!E41</f>
        <v>Chapter 5</v>
      </c>
      <c r="E41" s="609">
        <f>'Struct. Eng. Est. C-Dorm WOMEN'!F41</f>
        <v>0</v>
      </c>
      <c r="F41" s="605">
        <f>'Struct. Eng. Est. C-Dorm WOMEN'!G41</f>
        <v>5</v>
      </c>
      <c r="G41" s="605">
        <f>'Struct. Eng. Est. C-Dorm WOMEN'!H41</f>
        <v>0</v>
      </c>
      <c r="H41" s="649" t="str">
        <f>'Struct. Eng. Est. C-Dorm WOMEN'!I41</f>
        <v>pcs</v>
      </c>
      <c r="I41" s="680">
        <f>'Struct. Eng. Est. C-Dorm WOMEN'!J41</f>
        <v>0</v>
      </c>
      <c r="J41" s="680">
        <f>'Struct. Eng. Est. C-Dorm WOMEN'!K41</f>
        <v>0</v>
      </c>
    </row>
    <row r="42" spans="1:10" ht="24" hidden="1">
      <c r="A42" s="577">
        <f>'Struct. Eng. Est. C-Dorm WOMEN'!A42</f>
        <v>3</v>
      </c>
      <c r="B42" s="601" t="str">
        <f>'Struct. Eng. Est. C-Dorm WOMEN'!B42</f>
        <v>2.02.02</v>
      </c>
      <c r="C42" s="689" t="str">
        <f>'Struct. Eng. Est. C-Dorm WOMEN'!C42</f>
        <v>REMOVE EXISTING TOILETS E IN THE TOILET AREA WITHOUT DAMAGE ACCORDING TO DRAWINGS.</v>
      </c>
      <c r="D42" s="609" t="str">
        <f>'Struct. Eng. Est. C-Dorm WOMEN'!E42</f>
        <v>Chapter 5</v>
      </c>
      <c r="E42" s="609">
        <f>'Struct. Eng. Est. C-Dorm WOMEN'!F42</f>
        <v>0</v>
      </c>
      <c r="F42" s="605">
        <f>'Struct. Eng. Est. C-Dorm WOMEN'!G42</f>
        <v>5</v>
      </c>
      <c r="G42" s="605">
        <f>'Struct. Eng. Est. C-Dorm WOMEN'!H42</f>
        <v>0</v>
      </c>
      <c r="H42" s="649" t="str">
        <f>'Struct. Eng. Est. C-Dorm WOMEN'!I42</f>
        <v>pcs</v>
      </c>
      <c r="I42" s="690">
        <f>'Struct. Eng. Est. C-Dorm WOMEN'!J42</f>
        <v>0</v>
      </c>
      <c r="J42" s="690">
        <f>'Struct. Eng. Est. C-Dorm WOMEN'!K42</f>
        <v>0</v>
      </c>
    </row>
    <row r="43" spans="1:10" ht="24" hidden="1">
      <c r="A43" s="577">
        <f>'Struct. Eng. Est. C-Dorm WOMEN'!A43</f>
        <v>3</v>
      </c>
      <c r="B43" s="601" t="str">
        <f>'Struct. Eng. Est. C-Dorm WOMEN'!B43</f>
        <v>2.02.03</v>
      </c>
      <c r="C43" s="689" t="str">
        <f>'Struct. Eng. Est. C-Dorm WOMEN'!C43</f>
        <v>DEMOLISH EXISTING SINKS F IN THE TOILET AREA WITHOUT DAMAGE ACCORDING TO DRAWINGS.</v>
      </c>
      <c r="D43" s="609" t="str">
        <f>'Struct. Eng. Est. C-Dorm WOMEN'!E43</f>
        <v>Chapter 5</v>
      </c>
      <c r="E43" s="609">
        <f>'Struct. Eng. Est. C-Dorm WOMEN'!F43</f>
        <v>0</v>
      </c>
      <c r="F43" s="605">
        <f>'Struct. Eng. Est. C-Dorm WOMEN'!G43</f>
        <v>5</v>
      </c>
      <c r="G43" s="605">
        <f>'Struct. Eng. Est. C-Dorm WOMEN'!H43</f>
        <v>0</v>
      </c>
      <c r="H43" s="649" t="str">
        <f>'Struct. Eng. Est. C-Dorm WOMEN'!I43</f>
        <v>pcs</v>
      </c>
      <c r="I43" s="690">
        <f>'Struct. Eng. Est. C-Dorm WOMEN'!J43</f>
        <v>0</v>
      </c>
      <c r="J43" s="690">
        <f>'Struct. Eng. Est. C-Dorm WOMEN'!K43</f>
        <v>0</v>
      </c>
    </row>
    <row r="44" spans="1:10" ht="24" hidden="1">
      <c r="A44" s="577">
        <f>'Struct. Eng. Est. C-Dorm WOMEN'!A44</f>
        <v>3</v>
      </c>
      <c r="B44" s="601" t="str">
        <f>'Struct. Eng. Est. C-Dorm WOMEN'!B44</f>
        <v>2.02.04</v>
      </c>
      <c r="C44" s="689" t="str">
        <f>'Struct. Eng. Est. C-Dorm WOMEN'!C44</f>
        <v>DEMOLISH EXISTING COUNTERTOP G IN THE TOILET AREA WITHOUT DAMAGE ACCORDING TO DRAWINGS.</v>
      </c>
      <c r="D44" s="609" t="str">
        <f>'Struct. Eng. Est. C-Dorm WOMEN'!E44</f>
        <v>Chapter 5</v>
      </c>
      <c r="E44" s="609">
        <f>'Struct. Eng. Est. C-Dorm WOMEN'!F44</f>
        <v>0</v>
      </c>
      <c r="F44" s="605">
        <f>'Struct. Eng. Est. C-Dorm WOMEN'!G44</f>
        <v>1</v>
      </c>
      <c r="G44" s="605">
        <f>'Struct. Eng. Est. C-Dorm WOMEN'!H44</f>
        <v>0</v>
      </c>
      <c r="H44" s="649" t="str">
        <f>'Struct. Eng. Est. C-Dorm WOMEN'!I44</f>
        <v>pcs</v>
      </c>
      <c r="I44" s="690">
        <f>'Struct. Eng. Est. C-Dorm WOMEN'!J44</f>
        <v>0</v>
      </c>
      <c r="J44" s="690">
        <f>'Struct. Eng. Est. C-Dorm WOMEN'!K44</f>
        <v>0</v>
      </c>
    </row>
    <row r="45" spans="1:10" ht="24" hidden="1">
      <c r="A45" s="577">
        <f>'Struct. Eng. Est. C-Dorm WOMEN'!A45</f>
        <v>3</v>
      </c>
      <c r="B45" s="601" t="str">
        <f>'Struct. Eng. Est. C-Dorm WOMEN'!B45</f>
        <v>2.02.05</v>
      </c>
      <c r="C45" s="689" t="str">
        <f>'Struct. Eng. Est. C-Dorm WOMEN'!C45</f>
        <v>STORE ALL REMOVED ELEMENTS IN AN AREA APPROVED BY THE ENGINEER FOR EVENTUAL RE-USE.</v>
      </c>
      <c r="D45" s="609" t="str">
        <f>'Struct. Eng. Est. C-Dorm WOMEN'!E45</f>
        <v>Chapter 5</v>
      </c>
      <c r="E45" s="609">
        <f>'Struct. Eng. Est. C-Dorm WOMEN'!F45</f>
        <v>0</v>
      </c>
      <c r="F45" s="605">
        <f>'Struct. Eng. Est. C-Dorm WOMEN'!G45</f>
        <v>0</v>
      </c>
      <c r="G45" s="605">
        <f>'Struct. Eng. Est. C-Dorm WOMEN'!H45</f>
        <v>0</v>
      </c>
      <c r="H45" s="649">
        <f>'Struct. Eng. Est. C-Dorm WOMEN'!I45</f>
        <v>0</v>
      </c>
      <c r="I45" s="690">
        <f>'Struct. Eng. Est. C-Dorm WOMEN'!J45</f>
        <v>0</v>
      </c>
      <c r="J45" s="690">
        <f>'Struct. Eng. Est. C-Dorm WOMEN'!K45</f>
        <v>0</v>
      </c>
    </row>
    <row r="46" spans="1:10" ht="9" customHeight="1">
      <c r="A46" s="577">
        <f>'Struct. Eng. Est. C-Dorm WOMEN'!A46</f>
        <v>0</v>
      </c>
      <c r="B46" s="774">
        <f>'Struct. Eng. Est. C-Dorm WOMEN'!B46</f>
        <v>0</v>
      </c>
      <c r="C46" s="791" t="str">
        <f>'Struct. Eng. Est. C-Dorm WOMEN'!C46</f>
        <v/>
      </c>
      <c r="D46" s="606">
        <f>'Struct. Eng. Est. C-Dorm WOMEN'!E46</f>
        <v>0</v>
      </c>
      <c r="E46" s="606">
        <f>'Struct. Eng. Est. C-Dorm WOMEN'!F46</f>
        <v>0</v>
      </c>
      <c r="F46" s="605">
        <f>'Struct. Eng. Est. C-Dorm WOMEN'!G46</f>
        <v>0</v>
      </c>
      <c r="G46" s="605">
        <f>'Struct. Eng. Est. C-Dorm WOMEN'!H46</f>
        <v>0</v>
      </c>
      <c r="H46" s="649">
        <f>'Struct. Eng. Est. C-Dorm WOMEN'!I46</f>
        <v>0</v>
      </c>
      <c r="I46" s="855"/>
      <c r="J46" s="820"/>
    </row>
    <row r="47" spans="1:10">
      <c r="A47" s="577">
        <f>'Struct. Eng. Est. C-Dorm WOMEN'!A47</f>
        <v>2</v>
      </c>
      <c r="B47" s="773">
        <f>'Struct. Eng. Est. C-Dorm WOMEN'!B47</f>
        <v>2.0299999999999998</v>
      </c>
      <c r="C47" s="669" t="str">
        <f>'Struct. Eng. Est. C-Dorm WOMEN'!C47</f>
        <v>DEMOLITION OF WALLS</v>
      </c>
      <c r="D47" s="669">
        <f>'Struct. Eng. Est. C-Dorm WOMEN'!E47</f>
        <v>0</v>
      </c>
      <c r="E47" s="669">
        <f>'Struct. Eng. Est. C-Dorm WOMEN'!F47</f>
        <v>0</v>
      </c>
      <c r="F47" s="692">
        <f>'Struct. Eng. Est. C-Dorm WOMEN'!G47</f>
        <v>91</v>
      </c>
      <c r="G47" s="687">
        <f>'Struct. Eng. Est. C-Dorm WOMEN'!H47</f>
        <v>1</v>
      </c>
      <c r="H47" s="688" t="str">
        <f>'Struct. Eng. Est. C-Dorm WOMEN'!I47</f>
        <v>lumpsum</v>
      </c>
      <c r="I47" s="856">
        <f>'Struct. Eng. Est. C-Dorm WOMEN'!J47</f>
        <v>0</v>
      </c>
      <c r="J47" s="821">
        <f>'Struct. Eng. Est. C-Dorm WOMEN'!K47</f>
        <v>0</v>
      </c>
    </row>
    <row r="48" spans="1:10" ht="24" hidden="1">
      <c r="A48" s="577">
        <f>'Struct. Eng. Est. C-Dorm WOMEN'!A48</f>
        <v>3</v>
      </c>
      <c r="B48" s="693" t="str">
        <f>'Struct. Eng. Est. C-Dorm WOMEN'!B48</f>
        <v>2.03.01</v>
      </c>
      <c r="C48" s="602" t="str">
        <f>'Struct. Eng. Est. C-Dorm WOMEN'!C48</f>
        <v>DEMOLISH EXISTING PARTITION WALLS A IN THE ROOMS WITHOUT DAMAGE ACCORDING TO DRAWINGS. TO BE RE-USED.</v>
      </c>
      <c r="D48" s="609" t="str">
        <f>'Struct. Eng. Est. C-Dorm WOMEN'!E48</f>
        <v>Chapter 5</v>
      </c>
      <c r="E48" s="609">
        <f>'Struct. Eng. Est. C-Dorm WOMEN'!F48</f>
        <v>59.5</v>
      </c>
      <c r="F48" s="605">
        <f>'Struct. Eng. Est. C-Dorm WOMEN'!G48</f>
        <v>60</v>
      </c>
      <c r="G48" s="605">
        <f>'Struct. Eng. Est. C-Dorm WOMEN'!H48</f>
        <v>0</v>
      </c>
      <c r="H48" s="694" t="str">
        <f>'Struct. Eng. Est. C-Dorm WOMEN'!I48</f>
        <v>m1</v>
      </c>
      <c r="I48" s="690">
        <f>'Struct. Eng. Est. C-Dorm WOMEN'!J48</f>
        <v>0</v>
      </c>
      <c r="J48" s="690">
        <f>'Struct. Eng. Est. C-Dorm WOMEN'!K48</f>
        <v>0</v>
      </c>
    </row>
    <row r="49" spans="1:10" ht="24" hidden="1">
      <c r="A49" s="577">
        <f>'Struct. Eng. Est. C-Dorm WOMEN'!A49</f>
        <v>3</v>
      </c>
      <c r="B49" s="693" t="str">
        <f>'Struct. Eng. Est. C-Dorm WOMEN'!B49</f>
        <v>2.03.02</v>
      </c>
      <c r="C49" s="602" t="str">
        <f>'Struct. Eng. Est. C-Dorm WOMEN'!C49</f>
        <v>DEMOLISH EXISTING PARTITION WALLS A IN THE TOILET AREA ACCORDING TO DRAWINGS.</v>
      </c>
      <c r="D49" s="609" t="str">
        <f>'Struct. Eng. Est. C-Dorm WOMEN'!E49</f>
        <v>Chapter 5</v>
      </c>
      <c r="E49" s="609">
        <f>'Struct. Eng. Est. C-Dorm WOMEN'!F49</f>
        <v>12.44</v>
      </c>
      <c r="F49" s="605">
        <f>'Struct. Eng. Est. C-Dorm WOMEN'!G49</f>
        <v>13</v>
      </c>
      <c r="G49" s="605">
        <f>'Struct. Eng. Est. C-Dorm WOMEN'!H49</f>
        <v>0</v>
      </c>
      <c r="H49" s="694" t="str">
        <f>'Struct. Eng. Est. C-Dorm WOMEN'!I49</f>
        <v>m1</v>
      </c>
      <c r="I49" s="690">
        <f>'Struct. Eng. Est. C-Dorm WOMEN'!J49</f>
        <v>0</v>
      </c>
      <c r="J49" s="690">
        <f>'Struct. Eng. Est. C-Dorm WOMEN'!K49</f>
        <v>0</v>
      </c>
    </row>
    <row r="50" spans="1:10" ht="24" hidden="1">
      <c r="A50" s="577">
        <f>'Struct. Eng. Est. C-Dorm WOMEN'!A50</f>
        <v>3</v>
      </c>
      <c r="B50" s="693" t="str">
        <f>'Struct. Eng. Est. C-Dorm WOMEN'!B50</f>
        <v>2.03.03</v>
      </c>
      <c r="C50" s="602" t="str">
        <f>'Struct. Eng. Est. C-Dorm WOMEN'!C50</f>
        <v>DEMOLISH EXISTING PARTITION WALLS A IN THE SHOWER AREA ACCORDING TO DRAWINGS.</v>
      </c>
      <c r="D50" s="609" t="str">
        <f>'Struct. Eng. Est. C-Dorm WOMEN'!E50</f>
        <v>Chapter 5</v>
      </c>
      <c r="E50" s="609">
        <f>'Struct. Eng. Est. C-Dorm WOMEN'!F50</f>
        <v>15.49</v>
      </c>
      <c r="F50" s="605">
        <f>'Struct. Eng. Est. C-Dorm WOMEN'!G50</f>
        <v>16</v>
      </c>
      <c r="G50" s="605">
        <f>'Struct. Eng. Est. C-Dorm WOMEN'!H50</f>
        <v>0</v>
      </c>
      <c r="H50" s="694" t="str">
        <f>'Struct. Eng. Est. C-Dorm WOMEN'!I50</f>
        <v>m1</v>
      </c>
      <c r="I50" s="690">
        <f>'Struct. Eng. Est. C-Dorm WOMEN'!J50</f>
        <v>0</v>
      </c>
      <c r="J50" s="690">
        <f>'Struct. Eng. Est. C-Dorm WOMEN'!K50</f>
        <v>0</v>
      </c>
    </row>
    <row r="51" spans="1:10" ht="24" hidden="1">
      <c r="A51" s="577">
        <f>'Struct. Eng. Est. C-Dorm WOMEN'!A51</f>
        <v>3</v>
      </c>
      <c r="B51" s="693" t="str">
        <f>'Struct. Eng. Est. C-Dorm WOMEN'!B51</f>
        <v>2.03.04</v>
      </c>
      <c r="C51" s="602" t="str">
        <f>'Struct. Eng. Est. C-Dorm WOMEN'!C51</f>
        <v>DEMOLISH EXISTING WALLS A FOR DOOR D1 (ROOM 19 &amp; 20) ACCORDING TO DRAWINGS.</v>
      </c>
      <c r="D51" s="609" t="str">
        <f>'Struct. Eng. Est. C-Dorm WOMEN'!E51</f>
        <v>Chapter 5</v>
      </c>
      <c r="E51" s="609">
        <f>'Struct. Eng. Est. C-Dorm WOMEN'!F51</f>
        <v>1.72</v>
      </c>
      <c r="F51" s="605">
        <f>'Struct. Eng. Est. C-Dorm WOMEN'!G51</f>
        <v>2</v>
      </c>
      <c r="G51" s="605">
        <f>'Struct. Eng. Est. C-Dorm WOMEN'!H51</f>
        <v>0</v>
      </c>
      <c r="H51" s="694" t="str">
        <f>'Struct. Eng. Est. C-Dorm WOMEN'!I51</f>
        <v>m1</v>
      </c>
      <c r="I51" s="690">
        <f>'Struct. Eng. Est. C-Dorm WOMEN'!J51</f>
        <v>0</v>
      </c>
      <c r="J51" s="690">
        <f>'Struct. Eng. Est. C-Dorm WOMEN'!K51</f>
        <v>0</v>
      </c>
    </row>
    <row r="52" spans="1:10" ht="24" hidden="1">
      <c r="A52" s="577">
        <f>'Struct. Eng. Est. C-Dorm WOMEN'!A52</f>
        <v>3</v>
      </c>
      <c r="B52" s="693" t="str">
        <f>'Struct. Eng. Est. C-Dorm WOMEN'!B52</f>
        <v>2.03.05</v>
      </c>
      <c r="C52" s="602" t="str">
        <f>'Struct. Eng. Est. C-Dorm WOMEN'!C52</f>
        <v>DISPOSE OF EXISTING WALLS WASTE AND STORAGE OF REUSABLE ITEMS AT THE DESIGNATED DISPOSAL AREA APPROVED BY THE ENGINEER.</v>
      </c>
      <c r="D52" s="609" t="str">
        <f>'Struct. Eng. Est. C-Dorm WOMEN'!E52</f>
        <v>Chapter 5</v>
      </c>
      <c r="E52" s="609">
        <f>'Struct. Eng. Est. C-Dorm WOMEN'!F52</f>
        <v>0</v>
      </c>
      <c r="F52" s="605">
        <f>'Struct. Eng. Est. C-Dorm WOMEN'!G52</f>
        <v>0</v>
      </c>
      <c r="G52" s="605">
        <f>'Struct. Eng. Est. C-Dorm WOMEN'!H52</f>
        <v>0</v>
      </c>
      <c r="H52" s="649">
        <f>'Struct. Eng. Est. C-Dorm WOMEN'!I52</f>
        <v>0</v>
      </c>
      <c r="I52" s="690">
        <f>'Struct. Eng. Est. C-Dorm WOMEN'!J52</f>
        <v>0</v>
      </c>
      <c r="J52" s="690">
        <f>'Struct. Eng. Est. C-Dorm WOMEN'!K52</f>
        <v>0</v>
      </c>
    </row>
    <row r="53" spans="1:10" ht="9" customHeight="1" thickBot="1">
      <c r="A53" s="577">
        <f>'Struct. Eng. Est. C-Dorm WOMEN'!A53</f>
        <v>0</v>
      </c>
      <c r="B53" s="776">
        <f>'Struct. Eng. Est. C-Dorm WOMEN'!B53</f>
        <v>0</v>
      </c>
      <c r="C53" s="695" t="str">
        <f>'Struct. Eng. Est. C-Dorm WOMEN'!C53</f>
        <v/>
      </c>
      <c r="D53" s="696">
        <f>'Struct. Eng. Est. C-Dorm WOMEN'!E53</f>
        <v>0</v>
      </c>
      <c r="E53" s="696">
        <f>'Struct. Eng. Est. C-Dorm WOMEN'!F53</f>
        <v>0</v>
      </c>
      <c r="F53" s="661">
        <f>'Struct. Eng. Est. C-Dorm WOMEN'!G53</f>
        <v>0</v>
      </c>
      <c r="G53" s="661">
        <f>'Struct. Eng. Est. C-Dorm WOMEN'!H53</f>
        <v>0</v>
      </c>
      <c r="H53" s="697">
        <f>'Struct. Eng. Est. C-Dorm WOMEN'!I53</f>
        <v>0</v>
      </c>
      <c r="I53" s="857"/>
      <c r="J53" s="822"/>
    </row>
    <row r="54" spans="1:10" ht="14.4" thickBot="1">
      <c r="A54" s="577">
        <f>'Struct. Eng. Est. C-Dorm WOMEN'!A54</f>
        <v>1</v>
      </c>
      <c r="B54" s="777">
        <f>'Struct. Eng. Est. C-Dorm WOMEN'!B54</f>
        <v>3</v>
      </c>
      <c r="C54" s="666" t="str">
        <f>'Struct. Eng. Est. C-Dorm WOMEN'!C54</f>
        <v>CONCRETE WORKS</v>
      </c>
      <c r="D54" s="667">
        <f>'Struct. Eng. Est. C-Dorm WOMEN'!E54</f>
        <v>0</v>
      </c>
      <c r="E54" s="667">
        <f>'Struct. Eng. Est. C-Dorm WOMEN'!F54</f>
        <v>0</v>
      </c>
      <c r="F54" s="668">
        <f>'Struct. Eng. Est. C-Dorm WOMEN'!G54</f>
        <v>0</v>
      </c>
      <c r="G54" s="668">
        <f>'Struct. Eng. Est. C-Dorm WOMEN'!H54</f>
        <v>0</v>
      </c>
      <c r="H54" s="667">
        <f>'Struct. Eng. Est. C-Dorm WOMEN'!I54</f>
        <v>0</v>
      </c>
      <c r="I54" s="873"/>
      <c r="J54" s="817">
        <f>SUM(J55)</f>
        <v>0</v>
      </c>
    </row>
    <row r="55" spans="1:10">
      <c r="A55" s="577">
        <f>'Struct. Eng. Est. C-Dorm WOMEN'!A55</f>
        <v>2</v>
      </c>
      <c r="B55" s="780">
        <f>'Struct. Eng. Est. C-Dorm WOMEN'!B55</f>
        <v>3.01</v>
      </c>
      <c r="C55" s="698" t="str">
        <f>'Struct. Eng. Est. C-Dorm WOMEN'!C55</f>
        <v>CONCRETE FLOOR INCLUDING REBAR</v>
      </c>
      <c r="D55" s="699" t="s">
        <v>356</v>
      </c>
      <c r="E55" s="700">
        <f>'Struct. Eng. Est. C-Dorm WOMEN'!F55</f>
        <v>10.6</v>
      </c>
      <c r="F55" s="598">
        <f>'Struct. Eng. Est. C-Dorm WOMEN'!G55</f>
        <v>11</v>
      </c>
      <c r="G55" s="598">
        <f>'Struct. Eng. Est. C-Dorm WOMEN'!H55</f>
        <v>11</v>
      </c>
      <c r="H55" s="701" t="str">
        <f>'Struct. Eng. Est. C-Dorm WOMEN'!I55</f>
        <v>m3</v>
      </c>
      <c r="I55" s="858">
        <f>'Struct. Eng. Est. C-Dorm WOMEN'!J55</f>
        <v>0</v>
      </c>
      <c r="J55" s="823">
        <f>'Struct. Eng. Est. C-Dorm WOMEN'!K55</f>
        <v>0</v>
      </c>
    </row>
    <row r="56" spans="1:10" hidden="1">
      <c r="A56" s="577">
        <f>'Struct. Eng. Est. C-Dorm WOMEN'!A56</f>
        <v>3</v>
      </c>
      <c r="B56" s="675" t="str">
        <f>'Struct. Eng. Est. C-Dorm WOMEN'!B56</f>
        <v>3.01.01</v>
      </c>
      <c r="C56" s="702" t="str">
        <f>'Struct. Eng. Est. C-Dorm WOMEN'!C56</f>
        <v>SUPPLY CONCRETE C20/25</v>
      </c>
      <c r="D56" s="609">
        <f>'Struct. Eng. Est. C-Dorm WOMEN'!E56</f>
        <v>0</v>
      </c>
      <c r="E56" s="703">
        <f>'Struct. Eng. Est. C-Dorm WOMEN'!F56</f>
        <v>0</v>
      </c>
      <c r="F56" s="658">
        <f>'Struct. Eng. Est. C-Dorm WOMEN'!G56</f>
        <v>0</v>
      </c>
      <c r="G56" s="704">
        <f>'Struct. Eng. Est. C-Dorm WOMEN'!H56</f>
        <v>0</v>
      </c>
      <c r="H56" s="659">
        <f>'Struct. Eng. Est. C-Dorm WOMEN'!I56</f>
        <v>0</v>
      </c>
      <c r="I56" s="660">
        <f>'Struct. Eng. Est. C-Dorm WOMEN'!J56</f>
        <v>0</v>
      </c>
      <c r="J56" s="660">
        <f>'Struct. Eng. Est. C-Dorm WOMEN'!K56</f>
        <v>0</v>
      </c>
    </row>
    <row r="57" spans="1:10" ht="24" hidden="1">
      <c r="A57" s="577">
        <f>'Struct. Eng. Est. C-Dorm WOMEN'!A57</f>
        <v>3</v>
      </c>
      <c r="B57" s="675">
        <f>'Struct. Eng. Est. C-Dorm WOMEN'!B57</f>
        <v>0</v>
      </c>
      <c r="C57" s="654" t="str">
        <f>'Struct. Eng. Est. C-Dorm WOMEN'!C57</f>
        <v>CUT OUT THE OLD TILES (150MM WIDE) WITHIN THE PERIMETER OF THE NEW TO BE POURED FLOOR BEFORE STARTING TO PREPARE FORMWORK.</v>
      </c>
      <c r="D57" s="609">
        <f>'Struct. Eng. Est. C-Dorm WOMEN'!E57</f>
        <v>0</v>
      </c>
      <c r="E57" s="703">
        <f>'Struct. Eng. Est. C-Dorm WOMEN'!F57</f>
        <v>0</v>
      </c>
      <c r="F57" s="705">
        <f>'Struct. Eng. Est. C-Dorm WOMEN'!G57</f>
        <v>0</v>
      </c>
      <c r="G57" s="704">
        <f>'Struct. Eng. Est. C-Dorm WOMEN'!H57</f>
        <v>0</v>
      </c>
      <c r="H57" s="659">
        <f>'Struct. Eng. Est. C-Dorm WOMEN'!I57</f>
        <v>0</v>
      </c>
      <c r="I57" s="660">
        <f>'Struct. Eng. Est. C-Dorm WOMEN'!J57</f>
        <v>0</v>
      </c>
      <c r="J57" s="660">
        <f>'Struct. Eng. Est. C-Dorm WOMEN'!K57</f>
        <v>0</v>
      </c>
    </row>
    <row r="58" spans="1:10" ht="24" hidden="1">
      <c r="A58" s="577">
        <f>'Struct. Eng. Est. C-Dorm WOMEN'!A58</f>
        <v>3</v>
      </c>
      <c r="B58" s="675" t="str">
        <f>'Struct. Eng. Est. C-Dorm WOMEN'!B58</f>
        <v>3.01.02</v>
      </c>
      <c r="C58" s="602" t="str">
        <f>'Struct. Eng. Est. C-Dorm WOMEN'!C58</f>
        <v>FABRICATE FORMWORK FOR FLOOR AND RAISED EDGES ACCORDING TO DIMENSIONS.</v>
      </c>
      <c r="D58" s="609">
        <f>'Struct. Eng. Est. C-Dorm WOMEN'!E58</f>
        <v>0</v>
      </c>
      <c r="E58" s="706">
        <f>'Struct. Eng. Est. C-Dorm WOMEN'!F58</f>
        <v>0</v>
      </c>
      <c r="F58" s="705">
        <f>'Struct. Eng. Est. C-Dorm WOMEN'!G58</f>
        <v>0</v>
      </c>
      <c r="G58" s="605">
        <f>'Struct. Eng. Est. C-Dorm WOMEN'!H58</f>
        <v>0</v>
      </c>
      <c r="H58" s="649" t="str">
        <f>'Struct. Eng. Est. C-Dorm WOMEN'!I58</f>
        <v>m3</v>
      </c>
      <c r="I58" s="690">
        <f>'Struct. Eng. Est. C-Dorm WOMEN'!J58</f>
        <v>0</v>
      </c>
      <c r="J58" s="690">
        <f>'Struct. Eng. Est. C-Dorm WOMEN'!K58</f>
        <v>0</v>
      </c>
    </row>
    <row r="59" spans="1:10" hidden="1">
      <c r="A59" s="577">
        <f>'Struct. Eng. Est. C-Dorm WOMEN'!A59</f>
        <v>3</v>
      </c>
      <c r="B59" s="675" t="str">
        <f>'Struct. Eng. Est. C-Dorm WOMEN'!B59</f>
        <v>3.01.03</v>
      </c>
      <c r="C59" s="602" t="str">
        <f>'Struct. Eng. Est. C-Dorm WOMEN'!C59</f>
        <v>FABRICATE REBAR FOR FLOOR AND RAISED EDGES AS PER DRAWINGS.</v>
      </c>
      <c r="D59" s="609">
        <f>'Struct. Eng. Est. C-Dorm WOMEN'!E59</f>
        <v>0</v>
      </c>
      <c r="E59" s="706">
        <f>'Struct. Eng. Est. C-Dorm WOMEN'!F59</f>
        <v>0</v>
      </c>
      <c r="F59" s="648">
        <f>'Struct. Eng. Est. C-Dorm WOMEN'!G59</f>
        <v>0</v>
      </c>
      <c r="G59" s="605">
        <f>'Struct. Eng. Est. C-Dorm WOMEN'!H59</f>
        <v>0</v>
      </c>
      <c r="H59" s="649">
        <f>'Struct. Eng. Est. C-Dorm WOMEN'!I59</f>
        <v>0</v>
      </c>
      <c r="I59" s="690">
        <f>'Struct. Eng. Est. C-Dorm WOMEN'!J59</f>
        <v>0</v>
      </c>
      <c r="J59" s="690">
        <f>'Struct. Eng. Est. C-Dorm WOMEN'!K59</f>
        <v>0</v>
      </c>
    </row>
    <row r="60" spans="1:10" hidden="1">
      <c r="A60" s="577">
        <f>'Struct. Eng. Est. C-Dorm WOMEN'!A60</f>
        <v>3</v>
      </c>
      <c r="B60" s="675" t="str">
        <f>'Struct. Eng. Est. C-Dorm WOMEN'!B60</f>
        <v>3.01.04</v>
      </c>
      <c r="C60" s="602" t="str">
        <f>'Struct. Eng. Est. C-Dorm WOMEN'!C60</f>
        <v>PLACE REBAR IN FORMWORK WITH INDICATED COVER.</v>
      </c>
      <c r="D60" s="609">
        <f>'Struct. Eng. Est. C-Dorm WOMEN'!E60</f>
        <v>0</v>
      </c>
      <c r="E60" s="706">
        <f>'Struct. Eng. Est. C-Dorm WOMEN'!F60</f>
        <v>0</v>
      </c>
      <c r="F60" s="648">
        <f>'Struct. Eng. Est. C-Dorm WOMEN'!G60</f>
        <v>0</v>
      </c>
      <c r="G60" s="605">
        <f>'Struct. Eng. Est. C-Dorm WOMEN'!H60</f>
        <v>0</v>
      </c>
      <c r="H60" s="649">
        <f>'Struct. Eng. Est. C-Dorm WOMEN'!I60</f>
        <v>0</v>
      </c>
      <c r="I60" s="690">
        <f>'Struct. Eng. Est. C-Dorm WOMEN'!J60</f>
        <v>0</v>
      </c>
      <c r="J60" s="690">
        <f>'Struct. Eng. Est. C-Dorm WOMEN'!K60</f>
        <v>0</v>
      </c>
    </row>
    <row r="61" spans="1:10" hidden="1">
      <c r="A61" s="577">
        <f>'Struct. Eng. Est. C-Dorm WOMEN'!A61</f>
        <v>3</v>
      </c>
      <c r="B61" s="675" t="str">
        <f>'Struct. Eng. Est. C-Dorm WOMEN'!B61</f>
        <v>3.01.05</v>
      </c>
      <c r="C61" s="602" t="str">
        <f>'Struct. Eng. Est. C-Dorm WOMEN'!C61</f>
        <v>POUR THE FLOOR.</v>
      </c>
      <c r="D61" s="609">
        <f>'Struct. Eng. Est. C-Dorm WOMEN'!E61</f>
        <v>0</v>
      </c>
      <c r="E61" s="706">
        <f>'Struct. Eng. Est. C-Dorm WOMEN'!F61</f>
        <v>0</v>
      </c>
      <c r="F61" s="648">
        <f>'Struct. Eng. Est. C-Dorm WOMEN'!G61</f>
        <v>0</v>
      </c>
      <c r="G61" s="605">
        <f>'Struct. Eng. Est. C-Dorm WOMEN'!H61</f>
        <v>0</v>
      </c>
      <c r="H61" s="649">
        <f>'Struct. Eng. Est. C-Dorm WOMEN'!I61</f>
        <v>0</v>
      </c>
      <c r="I61" s="690">
        <f>'Struct. Eng. Est. C-Dorm WOMEN'!J61</f>
        <v>0</v>
      </c>
      <c r="J61" s="690">
        <f>'Struct. Eng. Est. C-Dorm WOMEN'!K61</f>
        <v>0</v>
      </c>
    </row>
    <row r="62" spans="1:10" hidden="1">
      <c r="A62" s="577">
        <f>'Struct. Eng. Est. C-Dorm WOMEN'!A62</f>
        <v>3</v>
      </c>
      <c r="B62" s="675" t="str">
        <f>'Struct. Eng. Est. C-Dorm WOMEN'!B62</f>
        <v>3.01.06</v>
      </c>
      <c r="C62" s="602" t="str">
        <f>'Struct. Eng. Est. C-Dorm WOMEN'!C62</f>
        <v>FABRICATE AND TEST 3 TEST CUBES PER POUR.</v>
      </c>
      <c r="D62" s="603">
        <f>'Struct. Eng. Est. C-Dorm WOMEN'!E62</f>
        <v>0</v>
      </c>
      <c r="E62" s="603">
        <f>'Struct. Eng. Est. C-Dorm WOMEN'!F62</f>
        <v>0</v>
      </c>
      <c r="F62" s="605">
        <f>'Struct. Eng. Est. C-Dorm WOMEN'!G62</f>
        <v>0</v>
      </c>
      <c r="G62" s="605">
        <f>'Struct. Eng. Est. C-Dorm WOMEN'!H62</f>
        <v>0</v>
      </c>
      <c r="H62" s="649">
        <f>'Struct. Eng. Est. C-Dorm WOMEN'!I62</f>
        <v>0</v>
      </c>
      <c r="I62" s="690">
        <f>'Struct. Eng. Est. C-Dorm WOMEN'!J62</f>
        <v>0</v>
      </c>
      <c r="J62" s="690">
        <f>'Struct. Eng. Est. C-Dorm WOMEN'!K62</f>
        <v>0</v>
      </c>
    </row>
    <row r="63" spans="1:10" hidden="1">
      <c r="A63" s="577">
        <f>'Struct. Eng. Est. C-Dorm WOMEN'!A63</f>
        <v>3</v>
      </c>
      <c r="B63" s="675" t="str">
        <f>'Struct. Eng. Est. C-Dorm WOMEN'!B63</f>
        <v>3.01.07</v>
      </c>
      <c r="C63" s="654" t="str">
        <f>'Struct. Eng. Est. C-Dorm WOMEN'!C63</f>
        <v>POST-TREATMENT OF CONCRETE.</v>
      </c>
      <c r="D63" s="603">
        <f>'Struct. Eng. Est. C-Dorm WOMEN'!E63</f>
        <v>0</v>
      </c>
      <c r="E63" s="656">
        <f>'Struct. Eng. Est. C-Dorm WOMEN'!F63</f>
        <v>0</v>
      </c>
      <c r="F63" s="704">
        <f>'Struct. Eng. Est. C-Dorm WOMEN'!G63</f>
        <v>0</v>
      </c>
      <c r="G63" s="704">
        <f>'Struct. Eng. Est. C-Dorm WOMEN'!H63</f>
        <v>0</v>
      </c>
      <c r="H63" s="659">
        <f>'Struct. Eng. Est. C-Dorm WOMEN'!I63</f>
        <v>0</v>
      </c>
      <c r="I63" s="707">
        <f>'Struct. Eng. Est. C-Dorm WOMEN'!J63</f>
        <v>0</v>
      </c>
      <c r="J63" s="707">
        <f>'Struct. Eng. Est. C-Dorm WOMEN'!K63</f>
        <v>0</v>
      </c>
    </row>
    <row r="64" spans="1:10" hidden="1">
      <c r="A64" s="577">
        <f>'Struct. Eng. Est. C-Dorm WOMEN'!A64</f>
        <v>3</v>
      </c>
      <c r="B64" s="675" t="str">
        <f>'Struct. Eng. Est. C-Dorm WOMEN'!B64</f>
        <v>3.01.08</v>
      </c>
      <c r="C64" s="654" t="str">
        <f>'Struct. Eng. Est. C-Dorm WOMEN'!C64</f>
        <v>REMOVE THE FORMWORKS.</v>
      </c>
      <c r="D64" s="603">
        <f>'Struct. Eng. Est. C-Dorm WOMEN'!E64</f>
        <v>0</v>
      </c>
      <c r="E64" s="657">
        <f>'Struct. Eng. Est. C-Dorm WOMEN'!F64</f>
        <v>0</v>
      </c>
      <c r="F64" s="704">
        <f>'Struct. Eng. Est. C-Dorm WOMEN'!G64</f>
        <v>0</v>
      </c>
      <c r="G64" s="704">
        <f>'Struct. Eng. Est. C-Dorm WOMEN'!H64</f>
        <v>0</v>
      </c>
      <c r="H64" s="659">
        <f>'Struct. Eng. Est. C-Dorm WOMEN'!I64</f>
        <v>0</v>
      </c>
      <c r="I64" s="707">
        <f>'Struct. Eng. Est. C-Dorm WOMEN'!J64</f>
        <v>0</v>
      </c>
      <c r="J64" s="707">
        <f>'Struct. Eng. Est. C-Dorm WOMEN'!K64</f>
        <v>0</v>
      </c>
    </row>
    <row r="65" spans="1:10" ht="9" customHeight="1" thickBot="1">
      <c r="A65" s="577">
        <f>'Struct. Eng. Est. C-Dorm WOMEN'!A65</f>
        <v>0</v>
      </c>
      <c r="B65" s="781">
        <f>'Struct. Eng. Est. C-Dorm WOMEN'!B65</f>
        <v>0</v>
      </c>
      <c r="C65" s="709" t="str">
        <f>'Struct. Eng. Est. C-Dorm WOMEN'!C65</f>
        <v/>
      </c>
      <c r="D65" s="663">
        <f>'Struct. Eng. Est. C-Dorm WOMEN'!E65</f>
        <v>0</v>
      </c>
      <c r="E65" s="663">
        <f>'Struct. Eng. Est. C-Dorm WOMEN'!F65</f>
        <v>0</v>
      </c>
      <c r="F65" s="708">
        <f>'Struct. Eng. Est. C-Dorm WOMEN'!G65</f>
        <v>0</v>
      </c>
      <c r="G65" s="708">
        <f>'Struct. Eng. Est. C-Dorm WOMEN'!H65</f>
        <v>0</v>
      </c>
      <c r="H65" s="665">
        <f>'Struct. Eng. Est. C-Dorm WOMEN'!I65</f>
        <v>0</v>
      </c>
      <c r="I65" s="859"/>
      <c r="J65" s="828"/>
    </row>
    <row r="66" spans="1:10" ht="14.4" thickBot="1">
      <c r="A66" s="573">
        <f>'Struct. Eng. Est. C-Dorm WOMEN'!A66</f>
        <v>1</v>
      </c>
      <c r="B66" s="777">
        <f>'Struct. Eng. Est. C-Dorm WOMEN'!B66</f>
        <v>4</v>
      </c>
      <c r="C66" s="666" t="str">
        <f>'Struct. Eng. Est. C-Dorm WOMEN'!C66</f>
        <v>TILE WORKS</v>
      </c>
      <c r="D66" s="667">
        <f>'Struct. Eng. Est. C-Dorm WOMEN'!E66</f>
        <v>0</v>
      </c>
      <c r="E66" s="667">
        <f>'Struct. Eng. Est. C-Dorm WOMEN'!F66</f>
        <v>0</v>
      </c>
      <c r="F66" s="668">
        <f>'Struct. Eng. Est. C-Dorm WOMEN'!G66</f>
        <v>0</v>
      </c>
      <c r="G66" s="668">
        <f>'Struct. Eng. Est. C-Dorm WOMEN'!H66</f>
        <v>0</v>
      </c>
      <c r="H66" s="667">
        <f>'Struct. Eng. Est. C-Dorm WOMEN'!I66</f>
        <v>0</v>
      </c>
      <c r="I66" s="873"/>
      <c r="J66" s="817">
        <f>SUM(J67+J77)</f>
        <v>0</v>
      </c>
    </row>
    <row r="67" spans="1:10">
      <c r="A67" s="577">
        <f>'Struct. Eng. Est. C-Dorm WOMEN'!A67</f>
        <v>2</v>
      </c>
      <c r="B67" s="780">
        <f>'Struct. Eng. Est. C-Dorm WOMEN'!B67</f>
        <v>4.01</v>
      </c>
      <c r="C67" s="710" t="str">
        <f>'Struct. Eng. Est. C-Dorm WOMEN'!C67</f>
        <v>SUPPLY AND INSTALL BATHROOM TILES</v>
      </c>
      <c r="D67" s="710">
        <f>'Struct. Eng. Est. C-Dorm WOMEN'!E67</f>
        <v>0</v>
      </c>
      <c r="E67" s="711">
        <f>'Struct. Eng. Est. C-Dorm WOMEN'!F67</f>
        <v>96.5</v>
      </c>
      <c r="F67" s="598">
        <f>'Struct. Eng. Est. C-Dorm WOMEN'!G67</f>
        <v>112</v>
      </c>
      <c r="G67" s="712">
        <f>'Struct. Eng. Est. C-Dorm WOMEN'!H67</f>
        <v>112</v>
      </c>
      <c r="H67" s="713" t="str">
        <f>'Struct. Eng. Est. C-Dorm WOMEN'!I67</f>
        <v>m2</v>
      </c>
      <c r="I67" s="858">
        <f>'Struct. Eng. Est. C-Dorm WOMEN'!J67</f>
        <v>0</v>
      </c>
      <c r="J67" s="823">
        <f>'Struct. Eng. Est. C-Dorm WOMEN'!K67</f>
        <v>0</v>
      </c>
    </row>
    <row r="68" spans="1:10" hidden="1">
      <c r="A68" s="577">
        <f>'Struct. Eng. Est. C-Dorm WOMEN'!A68</f>
        <v>3</v>
      </c>
      <c r="B68" s="675" t="str">
        <f>'Struct. Eng. Est. C-Dorm WOMEN'!B68</f>
        <v>4.01.01</v>
      </c>
      <c r="C68" s="654" t="str">
        <f>'Struct. Eng. Est. C-Dorm WOMEN'!C68</f>
        <v xml:space="preserve">SUPPLY ANTI SLIP TILES FOR BATHROOM </v>
      </c>
      <c r="D68" s="714">
        <f>'Struct. Eng. Est. C-Dorm WOMEN'!E68</f>
        <v>0</v>
      </c>
      <c r="E68" s="714">
        <f>'Struct. Eng. Est. C-Dorm WOMEN'!F68</f>
        <v>0</v>
      </c>
      <c r="F68" s="704">
        <f>'Struct. Eng. Est. C-Dorm WOMEN'!G68</f>
        <v>0</v>
      </c>
      <c r="G68" s="704">
        <f>'Struct. Eng. Est. C-Dorm WOMEN'!H68</f>
        <v>0</v>
      </c>
      <c r="H68" s="659">
        <f>'Struct. Eng. Est. C-Dorm WOMEN'!I68</f>
        <v>0</v>
      </c>
      <c r="I68" s="660">
        <f>'Struct. Eng. Est. C-Dorm WOMEN'!J68</f>
        <v>0</v>
      </c>
      <c r="J68" s="660">
        <f>'Struct. Eng. Est. C-Dorm WOMEN'!K68</f>
        <v>0</v>
      </c>
    </row>
    <row r="69" spans="1:10" hidden="1">
      <c r="A69" s="577">
        <f>'Struct. Eng. Est. C-Dorm WOMEN'!A69</f>
        <v>3</v>
      </c>
      <c r="B69" s="675" t="str">
        <f>'Struct. Eng. Est. C-Dorm WOMEN'!B69</f>
        <v>4.01.02</v>
      </c>
      <c r="C69" s="654" t="str">
        <f>'Struct. Eng. Est. C-Dorm WOMEN'!C69</f>
        <v>INCLUDE A COST PRICE OF $25,- PER M2 OF TILES</v>
      </c>
      <c r="D69" s="714">
        <f>'Struct. Eng. Est. C-Dorm WOMEN'!E69</f>
        <v>0</v>
      </c>
      <c r="E69" s="715">
        <f>'Struct. Eng. Est. C-Dorm WOMEN'!F69</f>
        <v>0</v>
      </c>
      <c r="F69" s="704">
        <f>'Struct. Eng. Est. C-Dorm WOMEN'!G69</f>
        <v>0</v>
      </c>
      <c r="G69" s="704">
        <f>'Struct. Eng. Est. C-Dorm WOMEN'!H69</f>
        <v>0</v>
      </c>
      <c r="H69" s="659">
        <f>'Struct. Eng. Est. C-Dorm WOMEN'!I69</f>
        <v>0</v>
      </c>
      <c r="I69" s="660">
        <f>'Struct. Eng. Est. C-Dorm WOMEN'!J69</f>
        <v>0</v>
      </c>
      <c r="J69" s="660">
        <f>'Struct. Eng. Est. C-Dorm WOMEN'!K69</f>
        <v>0</v>
      </c>
    </row>
    <row r="70" spans="1:10" hidden="1">
      <c r="A70" s="577">
        <f>'Struct. Eng. Est. C-Dorm WOMEN'!A70</f>
        <v>3</v>
      </c>
      <c r="B70" s="675" t="str">
        <f>'Struct. Eng. Est. C-Dorm WOMEN'!B70</f>
        <v>4.01.03</v>
      </c>
      <c r="C70" s="654" t="str">
        <f>'Struct. Eng. Est. C-Dorm WOMEN'!C70</f>
        <v>CLEAN UP THE CONCRETE FLOOR BEFORE PLACING ADHESIVE.</v>
      </c>
      <c r="D70" s="714">
        <f>'Struct. Eng. Est. C-Dorm WOMEN'!E70</f>
        <v>0</v>
      </c>
      <c r="E70" s="715">
        <f>'Struct. Eng. Est. C-Dorm WOMEN'!F70</f>
        <v>0</v>
      </c>
      <c r="F70" s="704">
        <f>'Struct. Eng. Est. C-Dorm WOMEN'!G70</f>
        <v>0</v>
      </c>
      <c r="G70" s="704">
        <f>'Struct. Eng. Est. C-Dorm WOMEN'!H70</f>
        <v>0</v>
      </c>
      <c r="H70" s="659">
        <f>'Struct. Eng. Est. C-Dorm WOMEN'!I70</f>
        <v>0</v>
      </c>
      <c r="I70" s="660">
        <f>'Struct. Eng. Est. C-Dorm WOMEN'!J70</f>
        <v>0</v>
      </c>
      <c r="J70" s="660">
        <f>'Struct. Eng. Est. C-Dorm WOMEN'!K70</f>
        <v>0</v>
      </c>
    </row>
    <row r="71" spans="1:10" ht="24" hidden="1">
      <c r="A71" s="577">
        <f>'Struct. Eng. Est. C-Dorm WOMEN'!A71</f>
        <v>3</v>
      </c>
      <c r="B71" s="675" t="str">
        <f>'Struct. Eng. Est. C-Dorm WOMEN'!B71</f>
        <v>4.01.04</v>
      </c>
      <c r="C71" s="654" t="str">
        <f>'Struct. Eng. Est. C-Dorm WOMEN'!C71</f>
        <v>APPLY WATER SEALANT PASTE WITH "KIMBAND"  (FOBY) IN BATHROOM CORNERS AS PER DRAWING</v>
      </c>
      <c r="D71" s="714">
        <f>'Struct. Eng. Est. C-Dorm WOMEN'!E71</f>
        <v>0</v>
      </c>
      <c r="E71" s="715">
        <f>'Struct. Eng. Est. C-Dorm WOMEN'!F71</f>
        <v>0</v>
      </c>
      <c r="F71" s="704">
        <f>'Struct. Eng. Est. C-Dorm WOMEN'!G71</f>
        <v>0</v>
      </c>
      <c r="G71" s="704">
        <f>'Struct. Eng. Est. C-Dorm WOMEN'!H71</f>
        <v>0</v>
      </c>
      <c r="H71" s="659">
        <f>'Struct. Eng. Est. C-Dorm WOMEN'!I71</f>
        <v>0</v>
      </c>
      <c r="I71" s="660">
        <f>'Struct. Eng. Est. C-Dorm WOMEN'!J71</f>
        <v>0</v>
      </c>
      <c r="J71" s="660">
        <f>'Struct. Eng. Est. C-Dorm WOMEN'!K71</f>
        <v>0</v>
      </c>
    </row>
    <row r="72" spans="1:10" ht="24" hidden="1">
      <c r="A72" s="577">
        <f>'Struct. Eng. Est. C-Dorm WOMEN'!A72</f>
        <v>3</v>
      </c>
      <c r="B72" s="675" t="str">
        <f>'Struct. Eng. Est. C-Dorm WOMEN'!B72</f>
        <v>4.01.05</v>
      </c>
      <c r="C72" s="602" t="str">
        <f>'Struct. Eng. Est. C-Dorm WOMEN'!C72</f>
        <v>PLACE TILES IN THE BATHROOM AREA ACCORDING TO SPECIFICATIONS FROM THE DRAWINGS.</v>
      </c>
      <c r="D72" s="606">
        <f>'Struct. Eng. Est. C-Dorm WOMEN'!E72</f>
        <v>0</v>
      </c>
      <c r="E72" s="716">
        <f>'Struct. Eng. Est. C-Dorm WOMEN'!F72</f>
        <v>0</v>
      </c>
      <c r="F72" s="605">
        <f>'Struct. Eng. Est. C-Dorm WOMEN'!G72</f>
        <v>0</v>
      </c>
      <c r="G72" s="605">
        <f>'Struct. Eng. Est. C-Dorm WOMEN'!H72</f>
        <v>0</v>
      </c>
      <c r="H72" s="659">
        <f>'Struct. Eng. Est. C-Dorm WOMEN'!I72</f>
        <v>0</v>
      </c>
      <c r="I72" s="690">
        <f>'Struct. Eng. Est. C-Dorm WOMEN'!J72</f>
        <v>0</v>
      </c>
      <c r="J72" s="690">
        <f>'Struct. Eng. Est. C-Dorm WOMEN'!K72</f>
        <v>0</v>
      </c>
    </row>
    <row r="73" spans="1:10" hidden="1">
      <c r="A73" s="577">
        <f>'Struct. Eng. Est. C-Dorm WOMEN'!A73</f>
        <v>3</v>
      </c>
      <c r="B73" s="675" t="str">
        <f>'Struct. Eng. Est. C-Dorm WOMEN'!B73</f>
        <v>4.01.06</v>
      </c>
      <c r="C73" s="602" t="str">
        <f>'Struct. Eng. Est. C-Dorm WOMEN'!C73</f>
        <v>PLACE FLOOR PLINTH TILES IN AND OUT OF BATHROOM</v>
      </c>
      <c r="D73" s="606">
        <f>'Struct. Eng. Est. C-Dorm WOMEN'!E73</f>
        <v>0</v>
      </c>
      <c r="E73" s="606">
        <f>'Struct. Eng. Est. C-Dorm WOMEN'!F73</f>
        <v>0</v>
      </c>
      <c r="F73" s="605">
        <f>'Struct. Eng. Est. C-Dorm WOMEN'!G73</f>
        <v>0</v>
      </c>
      <c r="G73" s="605">
        <f>'Struct. Eng. Est. C-Dorm WOMEN'!H73</f>
        <v>0</v>
      </c>
      <c r="H73" s="659">
        <f>'Struct. Eng. Est. C-Dorm WOMEN'!I73</f>
        <v>0</v>
      </c>
      <c r="I73" s="690">
        <f>'Struct. Eng. Est. C-Dorm WOMEN'!J73</f>
        <v>0</v>
      </c>
      <c r="J73" s="618">
        <f>'Struct. Eng. Est. C-Dorm WOMEN'!K73</f>
        <v>0</v>
      </c>
    </row>
    <row r="74" spans="1:10" hidden="1">
      <c r="A74" s="577">
        <f>'Struct. Eng. Est. C-Dorm WOMEN'!A74</f>
        <v>3</v>
      </c>
      <c r="B74" s="675" t="str">
        <f>'Struct. Eng. Est. C-Dorm WOMEN'!B74</f>
        <v>4.01.07</v>
      </c>
      <c r="C74" s="654" t="str">
        <f>'Struct. Eng. Est. C-Dorm WOMEN'!C74</f>
        <v>FILL UP TILE JOINTS WITH GROUTING CEMENT. COLOR TO BE DECIDED</v>
      </c>
      <c r="D74" s="714">
        <f>'Struct. Eng. Est. C-Dorm WOMEN'!E74</f>
        <v>0</v>
      </c>
      <c r="E74" s="714">
        <f>'Struct. Eng. Est. C-Dorm WOMEN'!F74</f>
        <v>0</v>
      </c>
      <c r="F74" s="704">
        <f>'Struct. Eng. Est. C-Dorm WOMEN'!G74</f>
        <v>0</v>
      </c>
      <c r="G74" s="704">
        <f>'Struct. Eng. Est. C-Dorm WOMEN'!H74</f>
        <v>0</v>
      </c>
      <c r="H74" s="659">
        <f>'Struct. Eng. Est. C-Dorm WOMEN'!I74</f>
        <v>0</v>
      </c>
      <c r="I74" s="707">
        <f>'Struct. Eng. Est. C-Dorm WOMEN'!J74</f>
        <v>0</v>
      </c>
      <c r="J74" s="717">
        <f>'Struct. Eng. Est. C-Dorm WOMEN'!K74</f>
        <v>0</v>
      </c>
    </row>
    <row r="75" spans="1:10" hidden="1">
      <c r="A75" s="577">
        <f>'Struct. Eng. Est. C-Dorm WOMEN'!A75</f>
        <v>3</v>
      </c>
      <c r="B75" s="675" t="str">
        <f>'Struct. Eng. Est. C-Dorm WOMEN'!B75</f>
        <v>4.01.08</v>
      </c>
      <c r="C75" s="602" t="str">
        <f>'Struct. Eng. Est. C-Dorm WOMEN'!C75</f>
        <v>CLEAN UP TILES.</v>
      </c>
      <c r="D75" s="606">
        <f>'Struct. Eng. Est. C-Dorm WOMEN'!E75</f>
        <v>0</v>
      </c>
      <c r="E75" s="606">
        <f>'Struct. Eng. Est. C-Dorm WOMEN'!F75</f>
        <v>0</v>
      </c>
      <c r="F75" s="605">
        <f>'Struct. Eng. Est. C-Dorm WOMEN'!G75</f>
        <v>0</v>
      </c>
      <c r="G75" s="605">
        <f>'Struct. Eng. Est. C-Dorm WOMEN'!H75</f>
        <v>0</v>
      </c>
      <c r="H75" s="718">
        <f>'Struct. Eng. Est. C-Dorm WOMEN'!I75</f>
        <v>0</v>
      </c>
      <c r="I75" s="690">
        <f>'Struct. Eng. Est. C-Dorm WOMEN'!J75</f>
        <v>0</v>
      </c>
      <c r="J75" s="690">
        <f>'Struct. Eng. Est. C-Dorm WOMEN'!K75</f>
        <v>0</v>
      </c>
    </row>
    <row r="76" spans="1:10">
      <c r="A76" s="577">
        <f>'Struct. Eng. Est. C-Dorm WOMEN'!A76</f>
        <v>0</v>
      </c>
      <c r="B76" s="806">
        <f>'Struct. Eng. Est. C-Dorm WOMEN'!B76</f>
        <v>0</v>
      </c>
      <c r="C76" s="656">
        <f>'Struct. Eng. Est. C-Dorm WOMEN'!C76</f>
        <v>0</v>
      </c>
      <c r="D76" s="714">
        <f>'Struct. Eng. Est. C-Dorm WOMEN'!E76</f>
        <v>0</v>
      </c>
      <c r="E76" s="606">
        <f>'Struct. Eng. Est. C-Dorm WOMEN'!F76</f>
        <v>0</v>
      </c>
      <c r="F76" s="704">
        <f>'Struct. Eng. Est. C-Dorm WOMEN'!G76</f>
        <v>0</v>
      </c>
      <c r="G76" s="704">
        <f>'Struct. Eng. Est. C-Dorm WOMEN'!H76</f>
        <v>0</v>
      </c>
      <c r="H76" s="718">
        <f>'Struct. Eng. Est. C-Dorm WOMEN'!I76</f>
        <v>0</v>
      </c>
      <c r="I76" s="860"/>
      <c r="J76" s="825"/>
    </row>
    <row r="77" spans="1:10">
      <c r="A77" s="577">
        <f>'Struct. Eng. Est. C-Dorm WOMEN'!A77</f>
        <v>2</v>
      </c>
      <c r="B77" s="782">
        <f>'Struct. Eng. Est. C-Dorm WOMEN'!B77</f>
        <v>4.0199999999999996</v>
      </c>
      <c r="C77" s="720" t="str">
        <f>'Struct. Eng. Est. C-Dorm WOMEN'!C77</f>
        <v>SUPPLY AND INSTALL BEDROOM TILES ROOM 19-20 AND LAUNDRY.</v>
      </c>
      <c r="D77" s="720">
        <f>'Struct. Eng. Est. C-Dorm WOMEN'!E77</f>
        <v>0</v>
      </c>
      <c r="E77" s="711">
        <f>'Struct. Eng. Est. C-Dorm WOMEN'!F77</f>
        <v>11.06</v>
      </c>
      <c r="F77" s="692">
        <f>'Struct. Eng. Est. C-Dorm WOMEN'!G77</f>
        <v>43</v>
      </c>
      <c r="G77" s="692">
        <f>'Struct. Eng. Est. C-Dorm WOMEN'!H77</f>
        <v>43</v>
      </c>
      <c r="H77" s="721" t="str">
        <f>'Struct. Eng. Est. C-Dorm WOMEN'!I77</f>
        <v>m2</v>
      </c>
      <c r="I77" s="856">
        <f>'Struct. Eng. Est. C-Dorm WOMEN'!J77</f>
        <v>0</v>
      </c>
      <c r="J77" s="821">
        <f>'Struct. Eng. Est. C-Dorm WOMEN'!K77</f>
        <v>0</v>
      </c>
    </row>
    <row r="78" spans="1:10" ht="15" hidden="1" customHeight="1">
      <c r="A78" s="577">
        <f>'Struct. Eng. Est. C-Dorm WOMEN'!A78</f>
        <v>3</v>
      </c>
      <c r="B78" s="601" t="str">
        <f>'Struct. Eng. Est. C-Dorm WOMEN'!B78</f>
        <v>4.02.01</v>
      </c>
      <c r="C78" s="654" t="str">
        <f>'Struct. Eng. Est. C-Dorm WOMEN'!C78</f>
        <v>CLEAN UP TILES BEFORE STARTING WITH FURTHER PREPARATIONS.</v>
      </c>
      <c r="D78" s="714">
        <f>'Struct. Eng. Est. C-Dorm WOMEN'!E78</f>
        <v>0</v>
      </c>
      <c r="E78" s="714">
        <f>'Struct. Eng. Est. C-Dorm WOMEN'!F78</f>
        <v>0</v>
      </c>
      <c r="F78" s="704">
        <f>'Struct. Eng. Est. C-Dorm WOMEN'!G78</f>
        <v>0</v>
      </c>
      <c r="G78" s="704">
        <f>'Struct. Eng. Est. C-Dorm WOMEN'!H78</f>
        <v>0</v>
      </c>
      <c r="H78" s="659">
        <f>'Struct. Eng. Est. C-Dorm WOMEN'!I78</f>
        <v>0</v>
      </c>
      <c r="I78" s="623">
        <f>'Struct. Eng. Est. C-Dorm WOMEN'!J78</f>
        <v>0</v>
      </c>
      <c r="J78" s="612">
        <f>'Struct. Eng. Est. C-Dorm WOMEN'!K78</f>
        <v>0</v>
      </c>
    </row>
    <row r="79" spans="1:10" hidden="1">
      <c r="A79" s="577">
        <f>'Struct. Eng. Est. C-Dorm WOMEN'!A79</f>
        <v>3</v>
      </c>
      <c r="B79" s="601" t="str">
        <f>'Struct. Eng. Est. C-Dorm WOMEN'!B79</f>
        <v>4.02.02</v>
      </c>
      <c r="C79" s="654" t="str">
        <f>'Struct. Eng. Est. C-Dorm WOMEN'!C79</f>
        <v>APPLY FLEVOPOL UNIVERSAL ADHESIVE PRIOR TO PLACEMENT OF TILES</v>
      </c>
      <c r="D79" s="621">
        <f>'Struct. Eng. Est. C-Dorm WOMEN'!E79</f>
        <v>0</v>
      </c>
      <c r="E79" s="621">
        <f>'Struct. Eng. Est. C-Dorm WOMEN'!F79</f>
        <v>0</v>
      </c>
      <c r="F79" s="610">
        <f>'Struct. Eng. Est. C-Dorm WOMEN'!G79</f>
        <v>0</v>
      </c>
      <c r="G79" s="610">
        <f>'Struct. Eng. Est. C-Dorm WOMEN'!H79</f>
        <v>0</v>
      </c>
      <c r="H79" s="716">
        <f>'Struct. Eng. Est. C-Dorm WOMEN'!I79</f>
        <v>0</v>
      </c>
      <c r="I79" s="608">
        <f>'Struct. Eng. Est. C-Dorm WOMEN'!J79</f>
        <v>0</v>
      </c>
      <c r="J79" s="608">
        <f>'Struct. Eng. Est. C-Dorm WOMEN'!K79</f>
        <v>0</v>
      </c>
    </row>
    <row r="80" spans="1:10" ht="24" hidden="1">
      <c r="A80" s="577">
        <f>'Struct. Eng. Est. C-Dorm WOMEN'!A80</f>
        <v>3</v>
      </c>
      <c r="B80" s="601" t="str">
        <f>'Struct. Eng. Est. C-Dorm WOMEN'!B80</f>
        <v>4.02.03</v>
      </c>
      <c r="C80" s="602" t="str">
        <f>'Struct. Eng. Est. C-Dorm WOMEN'!C80</f>
        <v>PLACE TILES ON FLOOR IN ROOMS 19 AND 20 ACCORDING TO SPECIFICATIONS FROM THE DRAWINGS.</v>
      </c>
      <c r="D80" s="611">
        <f>'Struct. Eng. Est. C-Dorm WOMEN'!E80</f>
        <v>0</v>
      </c>
      <c r="E80" s="606">
        <f>'Struct. Eng. Est. C-Dorm WOMEN'!F80</f>
        <v>0</v>
      </c>
      <c r="F80" s="605">
        <f>'Struct. Eng. Est. C-Dorm WOMEN'!G80</f>
        <v>0</v>
      </c>
      <c r="G80" s="605">
        <f>'Struct. Eng. Est. C-Dorm WOMEN'!H80</f>
        <v>0</v>
      </c>
      <c r="H80" s="649">
        <f>'Struct. Eng. Est. C-Dorm WOMEN'!I80</f>
        <v>0</v>
      </c>
      <c r="I80" s="623">
        <f>'Struct. Eng. Est. C-Dorm WOMEN'!J80</f>
        <v>0</v>
      </c>
      <c r="J80" s="623">
        <f>'Struct. Eng. Est. C-Dorm WOMEN'!K80</f>
        <v>0</v>
      </c>
    </row>
    <row r="81" spans="1:10" hidden="1">
      <c r="A81" s="577">
        <f>'Struct. Eng. Est. C-Dorm WOMEN'!A81</f>
        <v>3</v>
      </c>
      <c r="B81" s="601" t="str">
        <f>'Struct. Eng. Est. C-Dorm WOMEN'!B81</f>
        <v>4.02.04</v>
      </c>
      <c r="C81" s="722" t="str">
        <f>'Struct. Eng. Est. C-Dorm WOMEN'!C81</f>
        <v>FILL UP TILE JOINTS WITH GROUTING CEMENT.</v>
      </c>
      <c r="D81" s="611">
        <f>'Struct. Eng. Est. C-Dorm WOMEN'!E81</f>
        <v>0</v>
      </c>
      <c r="E81" s="606">
        <f>'Struct. Eng. Est. C-Dorm WOMEN'!F81</f>
        <v>0</v>
      </c>
      <c r="F81" s="605">
        <f>'Struct. Eng. Est. C-Dorm WOMEN'!G81</f>
        <v>0</v>
      </c>
      <c r="G81" s="605">
        <f>'Struct. Eng. Est. C-Dorm WOMEN'!H81</f>
        <v>0</v>
      </c>
      <c r="H81" s="649">
        <f>'Struct. Eng. Est. C-Dorm WOMEN'!I81</f>
        <v>0</v>
      </c>
      <c r="I81" s="623">
        <f>'Struct. Eng. Est. C-Dorm WOMEN'!J81</f>
        <v>0</v>
      </c>
      <c r="J81" s="623">
        <f>'Struct. Eng. Est. C-Dorm WOMEN'!K81</f>
        <v>0</v>
      </c>
    </row>
    <row r="82" spans="1:10" ht="14.4" thickBot="1">
      <c r="A82" s="577">
        <f>'Struct. Eng. Est. C-Dorm WOMEN'!A82</f>
        <v>0</v>
      </c>
      <c r="B82" s="774">
        <f>'Struct. Eng. Est. C-Dorm WOMEN'!B82</f>
        <v>0</v>
      </c>
      <c r="C82" s="714">
        <f>'Struct. Eng. Est. C-Dorm WOMEN'!C82</f>
        <v>0</v>
      </c>
      <c r="D82" s="611">
        <f>'Struct. Eng. Est. C-Dorm WOMEN'!E82</f>
        <v>0</v>
      </c>
      <c r="E82" s="606">
        <f>'Struct. Eng. Est. C-Dorm WOMEN'!F82</f>
        <v>0</v>
      </c>
      <c r="F82" s="605">
        <f>'Struct. Eng. Est. C-Dorm WOMEN'!G82</f>
        <v>0</v>
      </c>
      <c r="G82" s="605">
        <f>'Struct. Eng. Est. C-Dorm WOMEN'!H82</f>
        <v>0</v>
      </c>
      <c r="H82" s="649">
        <f>'Struct. Eng. Est. C-Dorm WOMEN'!I82</f>
        <v>0</v>
      </c>
      <c r="I82" s="874"/>
      <c r="J82" s="816"/>
    </row>
    <row r="83" spans="1:10" ht="14.4" thickBot="1">
      <c r="A83" s="577">
        <f>'Struct. Eng. Est. C-Dorm WOMEN'!A83</f>
        <v>1</v>
      </c>
      <c r="B83" s="777">
        <f>'Struct. Eng. Est. C-Dorm WOMEN'!B83</f>
        <v>5</v>
      </c>
      <c r="C83" s="666" t="str">
        <f>'Struct. Eng. Est. C-Dorm WOMEN'!C83</f>
        <v>INSTALLATION OF WALL PANELS &amp; DOORS</v>
      </c>
      <c r="D83" s="667">
        <f>'Struct. Eng. Est. C-Dorm WOMEN'!E83</f>
        <v>0</v>
      </c>
      <c r="E83" s="667">
        <f>'Struct. Eng. Est. C-Dorm WOMEN'!F83</f>
        <v>0</v>
      </c>
      <c r="F83" s="668">
        <f>'Struct. Eng. Est. C-Dorm WOMEN'!G83</f>
        <v>0</v>
      </c>
      <c r="G83" s="668">
        <f>'Struct. Eng. Est. C-Dorm WOMEN'!H83</f>
        <v>0</v>
      </c>
      <c r="H83" s="667">
        <f>'Struct. Eng. Est. C-Dorm WOMEN'!I83</f>
        <v>0</v>
      </c>
      <c r="I83" s="875"/>
      <c r="J83" s="817">
        <f>SUM(J84+J90+J95+J100+J106+J111+J116)</f>
        <v>0</v>
      </c>
    </row>
    <row r="84" spans="1:10">
      <c r="A84" s="577">
        <f>'Struct. Eng. Est. C-Dorm WOMEN'!A84</f>
        <v>2</v>
      </c>
      <c r="B84" s="779">
        <f>'Struct. Eng. Est. C-Dorm WOMEN'!B84</f>
        <v>5.01</v>
      </c>
      <c r="C84" s="596" t="str">
        <f>'Struct. Eng. Est. C-Dorm WOMEN'!C84</f>
        <v>INSTALLATION OF ISO PANEL WALLS 50MM (RE-USE)</v>
      </c>
      <c r="D84" s="700">
        <f>'Struct. Eng. Est. C-Dorm WOMEN'!E84</f>
        <v>0</v>
      </c>
      <c r="E84" s="724">
        <f>'Struct. Eng. Est. C-Dorm WOMEN'!F84</f>
        <v>0</v>
      </c>
      <c r="F84" s="641">
        <f>'Struct. Eng. Est. C-Dorm WOMEN'!G84</f>
        <v>59.36</v>
      </c>
      <c r="G84" s="641">
        <f>'Struct. Eng. Est. C-Dorm WOMEN'!H84</f>
        <v>60</v>
      </c>
      <c r="H84" s="713" t="str">
        <f>'Struct. Eng. Est. C-Dorm WOMEN'!I84</f>
        <v>m1</v>
      </c>
      <c r="I84" s="858">
        <f>'Struct. Eng. Est. C-Dorm WOMEN'!J84</f>
        <v>0</v>
      </c>
      <c r="J84" s="821">
        <f>'Struct. Eng. Est. C-Dorm WOMEN'!K84</f>
        <v>0</v>
      </c>
    </row>
    <row r="85" spans="1:10" ht="24" hidden="1">
      <c r="A85" s="577">
        <f>'Struct. Eng. Est. C-Dorm WOMEN'!A85</f>
        <v>3</v>
      </c>
      <c r="B85" s="601" t="str">
        <f>'Struct. Eng. Est. C-Dorm WOMEN'!B85</f>
        <v>5.01.01</v>
      </c>
      <c r="C85" s="602" t="str">
        <f>'Struct. Eng. Est. C-Dorm WOMEN'!C85</f>
        <v>INSTALL ISO PANEL WALLS H FOR THE BATHROOM ON THE TILED FLOORING ACCORDING TO DRAWINGS.</v>
      </c>
      <c r="D85" s="611">
        <f>'Struct. Eng. Est. C-Dorm WOMEN'!E85</f>
        <v>0</v>
      </c>
      <c r="E85" s="606">
        <f>'Struct. Eng. Est. C-Dorm WOMEN'!F85</f>
        <v>0</v>
      </c>
      <c r="F85" s="605">
        <f>'Struct. Eng. Est. C-Dorm WOMEN'!G85</f>
        <v>0</v>
      </c>
      <c r="G85" s="605">
        <f>'Struct. Eng. Est. C-Dorm WOMEN'!H85</f>
        <v>0</v>
      </c>
      <c r="H85" s="649">
        <f>'Struct. Eng. Est. C-Dorm WOMEN'!I85</f>
        <v>0</v>
      </c>
      <c r="I85" s="623">
        <f>'Struct. Eng. Est. C-Dorm WOMEN'!J85</f>
        <v>0</v>
      </c>
      <c r="J85" s="623">
        <f>'Struct. Eng. Est. C-Dorm WOMEN'!K85</f>
        <v>0</v>
      </c>
    </row>
    <row r="86" spans="1:10" ht="24" hidden="1">
      <c r="A86" s="577">
        <f>'Struct. Eng. Est. C-Dorm WOMEN'!A86</f>
        <v>3</v>
      </c>
      <c r="B86" s="601" t="str">
        <f>'Struct. Eng. Est. C-Dorm WOMEN'!B86</f>
        <v>5.01.02</v>
      </c>
      <c r="C86" s="602" t="str">
        <f>'Struct. Eng. Est. C-Dorm WOMEN'!C86</f>
        <v>APPLY SILICONE AS NEEDED TO PREVENT WATER PENETRATIONS THROUGH WALLS</v>
      </c>
      <c r="D86" s="611">
        <f>'Struct. Eng. Est. C-Dorm WOMEN'!E86</f>
        <v>0</v>
      </c>
      <c r="E86" s="606">
        <f>'Struct. Eng. Est. C-Dorm WOMEN'!F86</f>
        <v>0</v>
      </c>
      <c r="F86" s="605">
        <f>'Struct. Eng. Est. C-Dorm WOMEN'!G86</f>
        <v>0</v>
      </c>
      <c r="G86" s="605">
        <f>'Struct. Eng. Est. C-Dorm WOMEN'!H86</f>
        <v>0</v>
      </c>
      <c r="H86" s="649">
        <f>'Struct. Eng. Est. C-Dorm WOMEN'!I86</f>
        <v>0</v>
      </c>
      <c r="I86" s="623">
        <f>'Struct. Eng. Est. C-Dorm WOMEN'!J86</f>
        <v>0</v>
      </c>
      <c r="J86" s="623">
        <f>'Struct. Eng. Est. C-Dorm WOMEN'!K86</f>
        <v>0</v>
      </c>
    </row>
    <row r="87" spans="1:10" hidden="1">
      <c r="A87" s="577">
        <f>'Struct. Eng. Est. C-Dorm WOMEN'!A87</f>
        <v>3</v>
      </c>
      <c r="B87" s="601" t="str">
        <f>'Struct. Eng. Est. C-Dorm WOMEN'!B87</f>
        <v>5.01.03</v>
      </c>
      <c r="C87" s="602" t="str">
        <f>'Struct. Eng. Est. C-Dorm WOMEN'!C87</f>
        <v>CUT IN WALLS TO FIT NEW DOORS D2 FOR ROOM 1-18.</v>
      </c>
      <c r="D87" s="611">
        <f>'Struct. Eng. Est. C-Dorm WOMEN'!E87</f>
        <v>0</v>
      </c>
      <c r="E87" s="606">
        <f>'Struct. Eng. Est. C-Dorm WOMEN'!F87</f>
        <v>0</v>
      </c>
      <c r="F87" s="605">
        <f>'Struct. Eng. Est. C-Dorm WOMEN'!G87</f>
        <v>0</v>
      </c>
      <c r="G87" s="605">
        <f>'Struct. Eng. Est. C-Dorm WOMEN'!H87</f>
        <v>0</v>
      </c>
      <c r="H87" s="649">
        <f>'Struct. Eng. Est. C-Dorm WOMEN'!I87</f>
        <v>0</v>
      </c>
      <c r="I87" s="623">
        <f>'Struct. Eng. Est. C-Dorm WOMEN'!J87</f>
        <v>0</v>
      </c>
      <c r="J87" s="623">
        <f>'Struct. Eng. Est. C-Dorm WOMEN'!K87</f>
        <v>0</v>
      </c>
    </row>
    <row r="88" spans="1:10" hidden="1">
      <c r="A88" s="577">
        <f>'Struct. Eng. Est. C-Dorm WOMEN'!A88</f>
        <v>3</v>
      </c>
      <c r="B88" s="601" t="str">
        <f>'Struct. Eng. Est. C-Dorm WOMEN'!B88</f>
        <v>5.01.04</v>
      </c>
      <c r="C88" s="654" t="str">
        <f>'Struct. Eng. Est. C-Dorm WOMEN'!C88</f>
        <v>ALL AUXILIARY MATERIAL TO BE INCLUDED</v>
      </c>
      <c r="D88" s="611">
        <f>'Struct. Eng. Est. C-Dorm WOMEN'!E88</f>
        <v>0</v>
      </c>
      <c r="E88" s="606">
        <f>'Struct. Eng. Est. C-Dorm WOMEN'!F88</f>
        <v>0</v>
      </c>
      <c r="F88" s="605">
        <f>'Struct. Eng. Est. C-Dorm WOMEN'!G88</f>
        <v>0</v>
      </c>
      <c r="G88" s="605">
        <f>'Struct. Eng. Est. C-Dorm WOMEN'!H88</f>
        <v>0</v>
      </c>
      <c r="H88" s="649">
        <f>'Struct. Eng. Est. C-Dorm WOMEN'!I88</f>
        <v>0</v>
      </c>
      <c r="I88" s="623">
        <f>'Struct. Eng. Est. C-Dorm WOMEN'!J88</f>
        <v>0</v>
      </c>
      <c r="J88" s="623">
        <f>'Struct. Eng. Est. C-Dorm WOMEN'!K88</f>
        <v>0</v>
      </c>
    </row>
    <row r="89" spans="1:10">
      <c r="A89" s="577">
        <f>'Struct. Eng. Est. C-Dorm WOMEN'!A89</f>
        <v>0</v>
      </c>
      <c r="B89" s="774">
        <f>'Struct. Eng. Est. C-Dorm WOMEN'!B89</f>
        <v>0</v>
      </c>
      <c r="C89" s="656">
        <f>'Struct. Eng. Est. C-Dorm WOMEN'!C89</f>
        <v>0</v>
      </c>
      <c r="D89" s="611">
        <f>'Struct. Eng. Est. C-Dorm WOMEN'!E89</f>
        <v>0</v>
      </c>
      <c r="E89" s="606">
        <f>'Struct. Eng. Est. C-Dorm WOMEN'!F89</f>
        <v>0</v>
      </c>
      <c r="F89" s="605">
        <f>'Struct. Eng. Est. C-Dorm WOMEN'!G89</f>
        <v>0</v>
      </c>
      <c r="G89" s="605">
        <f>'Struct. Eng. Est. C-Dorm WOMEN'!H89</f>
        <v>0</v>
      </c>
      <c r="H89" s="649">
        <f>'Struct. Eng. Est. C-Dorm WOMEN'!I89</f>
        <v>0</v>
      </c>
      <c r="I89" s="861"/>
      <c r="J89" s="816"/>
    </row>
    <row r="90" spans="1:10">
      <c r="A90" s="577">
        <f>'Struct. Eng. Est. C-Dorm WOMEN'!A90</f>
        <v>2</v>
      </c>
      <c r="B90" s="779">
        <f>'Struct. Eng. Est. C-Dorm WOMEN'!B90</f>
        <v>5.0199999999999996</v>
      </c>
      <c r="C90" s="725" t="str">
        <f>'Struct. Eng. Est. C-Dorm WOMEN'!C90</f>
        <v>INSTALLATION OF ISO PANEL WALLS 50MM (NEW)</v>
      </c>
      <c r="D90" s="700">
        <f>'Struct. Eng. Est. C-Dorm WOMEN'!E90</f>
        <v>0</v>
      </c>
      <c r="E90" s="724">
        <f>'Struct. Eng. Est. C-Dorm WOMEN'!F90</f>
        <v>0</v>
      </c>
      <c r="F90" s="641">
        <f>'Struct. Eng. Est. C-Dorm WOMEN'!G90</f>
        <v>37</v>
      </c>
      <c r="G90" s="641">
        <f>'Struct. Eng. Est. C-Dorm WOMEN'!H90</f>
        <v>37</v>
      </c>
      <c r="H90" s="713" t="str">
        <f>'Struct. Eng. Est. C-Dorm WOMEN'!I90</f>
        <v>m1</v>
      </c>
      <c r="I90" s="862">
        <f>'Struct. Eng. Est. C-Dorm WOMEN'!J90</f>
        <v>0</v>
      </c>
      <c r="J90" s="821">
        <f>'Struct. Eng. Est. C-Dorm WOMEN'!K90</f>
        <v>0</v>
      </c>
    </row>
    <row r="91" spans="1:10" ht="24" hidden="1">
      <c r="A91" s="577">
        <f>'Struct. Eng. Est. C-Dorm WOMEN'!A91</f>
        <v>3</v>
      </c>
      <c r="B91" s="601" t="str">
        <f>'Struct. Eng. Est. C-Dorm WOMEN'!B91</f>
        <v>5.02.01</v>
      </c>
      <c r="C91" s="630" t="str">
        <f>'Struct. Eng. Est. C-Dorm WOMEN'!C91</f>
        <v>INSTALL ISO PANEL WALLS I  FOR THE BATHROOM  AND ROOMS ON THE TILED FLOORING ACCORDING TO DRAWINGS. ROOM 19-20</v>
      </c>
      <c r="D91" s="611">
        <f>'Struct. Eng. Est. C-Dorm WOMEN'!E91</f>
        <v>0</v>
      </c>
      <c r="E91" s="606">
        <f>'Struct. Eng. Est. C-Dorm WOMEN'!F91</f>
        <v>0</v>
      </c>
      <c r="F91" s="605">
        <f>'Struct. Eng. Est. C-Dorm WOMEN'!G91</f>
        <v>0</v>
      </c>
      <c r="G91" s="605">
        <f>'Struct. Eng. Est. C-Dorm WOMEN'!H91</f>
        <v>0</v>
      </c>
      <c r="H91" s="649">
        <f>'Struct. Eng. Est. C-Dorm WOMEN'!I91</f>
        <v>0</v>
      </c>
      <c r="I91" s="623">
        <f>'Struct. Eng. Est. C-Dorm WOMEN'!J91</f>
        <v>0</v>
      </c>
      <c r="J91" s="623">
        <f>'Struct. Eng. Est. C-Dorm WOMEN'!K91</f>
        <v>0</v>
      </c>
    </row>
    <row r="92" spans="1:10" ht="24" hidden="1">
      <c r="A92" s="577">
        <f>'Struct. Eng. Est. C-Dorm WOMEN'!A92</f>
        <v>3</v>
      </c>
      <c r="B92" s="601" t="str">
        <f>'Struct. Eng. Est. C-Dorm WOMEN'!B92</f>
        <v>5.02.02</v>
      </c>
      <c r="C92" s="630" t="str">
        <f>'Struct. Eng. Est. C-Dorm WOMEN'!C92</f>
        <v>APPLY SILICONE AS NEEDED TO PREVENT WATER PENETRATIONS THROUGH WALLS</v>
      </c>
      <c r="D92" s="611">
        <f>'Struct. Eng. Est. C-Dorm WOMEN'!E92</f>
        <v>0</v>
      </c>
      <c r="E92" s="606">
        <f>'Struct. Eng. Est. C-Dorm WOMEN'!F92</f>
        <v>0</v>
      </c>
      <c r="F92" s="605">
        <f>'Struct. Eng. Est. C-Dorm WOMEN'!G92</f>
        <v>0</v>
      </c>
      <c r="G92" s="605">
        <f>'Struct. Eng. Est. C-Dorm WOMEN'!H92</f>
        <v>0</v>
      </c>
      <c r="H92" s="649">
        <f>'Struct. Eng. Est. C-Dorm WOMEN'!I92</f>
        <v>0</v>
      </c>
      <c r="I92" s="623">
        <f>'Struct. Eng. Est. C-Dorm WOMEN'!J92</f>
        <v>0</v>
      </c>
      <c r="J92" s="623">
        <f>'Struct. Eng. Est. C-Dorm WOMEN'!K92</f>
        <v>0</v>
      </c>
    </row>
    <row r="93" spans="1:10" hidden="1">
      <c r="A93" s="577">
        <f>'Struct. Eng. Est. C-Dorm WOMEN'!A93</f>
        <v>3</v>
      </c>
      <c r="B93" s="601" t="str">
        <f>'Struct. Eng. Est. C-Dorm WOMEN'!B93</f>
        <v>5.02.03</v>
      </c>
      <c r="C93" s="630" t="str">
        <f>'Struct. Eng. Est. C-Dorm WOMEN'!C93</f>
        <v>CUT IN WALLS TO FIT NEW DOORS D2.</v>
      </c>
      <c r="D93" s="611" t="str">
        <f>'Struct. Eng. Est. C-Dorm WOMEN'!D93</f>
        <v>DOOR DIM. WITHOUT FRAME 0.80M X2.1M</v>
      </c>
      <c r="E93" s="606">
        <f>'Struct. Eng. Est. C-Dorm WOMEN'!F93</f>
        <v>0</v>
      </c>
      <c r="F93" s="605">
        <f>'Struct. Eng. Est. C-Dorm WOMEN'!G93</f>
        <v>0</v>
      </c>
      <c r="G93" s="605">
        <f>'Struct. Eng. Est. C-Dorm WOMEN'!H93</f>
        <v>0</v>
      </c>
      <c r="H93" s="649">
        <f>'Struct. Eng. Est. C-Dorm WOMEN'!I93</f>
        <v>0</v>
      </c>
      <c r="I93" s="623">
        <f>'Struct. Eng. Est. C-Dorm WOMEN'!J93</f>
        <v>0</v>
      </c>
      <c r="J93" s="623">
        <f>'Struct. Eng. Est. C-Dorm WOMEN'!K93</f>
        <v>0</v>
      </c>
    </row>
    <row r="94" spans="1:10">
      <c r="A94" s="577">
        <f>'Struct. Eng. Est. C-Dorm WOMEN'!A94</f>
        <v>0</v>
      </c>
      <c r="B94" s="774">
        <f>'Struct. Eng. Est. C-Dorm WOMEN'!B94</f>
        <v>0</v>
      </c>
      <c r="C94" s="656">
        <f>'Struct. Eng. Est. C-Dorm WOMEN'!C94</f>
        <v>0</v>
      </c>
      <c r="D94" s="611">
        <f>'Struct. Eng. Est. C-Dorm WOMEN'!E94</f>
        <v>0</v>
      </c>
      <c r="E94" s="606">
        <f>'Struct. Eng. Est. C-Dorm WOMEN'!F94</f>
        <v>0</v>
      </c>
      <c r="F94" s="605">
        <f>'Struct. Eng. Est. C-Dorm WOMEN'!G94</f>
        <v>0</v>
      </c>
      <c r="G94" s="605">
        <f>'Struct. Eng. Est. C-Dorm WOMEN'!H94</f>
        <v>0</v>
      </c>
      <c r="H94" s="649">
        <f>'Struct. Eng. Est. C-Dorm WOMEN'!I94</f>
        <v>0</v>
      </c>
      <c r="I94" s="861"/>
      <c r="J94" s="816"/>
    </row>
    <row r="95" spans="1:10">
      <c r="A95" s="577">
        <f>'Struct. Eng. Est. C-Dorm WOMEN'!A95</f>
        <v>2</v>
      </c>
      <c r="B95" s="779">
        <f>'Struct. Eng. Est. C-Dorm WOMEN'!B95</f>
        <v>5.03</v>
      </c>
      <c r="C95" s="669" t="str">
        <f>'Struct. Eng. Est. C-Dorm WOMEN'!C95</f>
        <v>DELIVER &amp; INSTALL HYGIENIC PVC WALL CLADDING</v>
      </c>
      <c r="D95" s="700">
        <f>'Struct. Eng. Est. C-Dorm WOMEN'!E95</f>
        <v>0</v>
      </c>
      <c r="E95" s="724">
        <f>'Struct. Eng. Est. C-Dorm WOMEN'!F95</f>
        <v>0</v>
      </c>
      <c r="F95" s="641">
        <f>'Struct. Eng. Est. C-Dorm WOMEN'!G95</f>
        <v>60</v>
      </c>
      <c r="G95" s="641">
        <f>'Struct. Eng. Est. C-Dorm WOMEN'!H95</f>
        <v>60</v>
      </c>
      <c r="H95" s="713" t="str">
        <f>'Struct. Eng. Est. C-Dorm WOMEN'!I95</f>
        <v>m1</v>
      </c>
      <c r="I95" s="862">
        <f>'Struct. Eng. Est. C-Dorm WOMEN'!J95</f>
        <v>0</v>
      </c>
      <c r="J95" s="821">
        <f>'Struct. Eng. Est. C-Dorm WOMEN'!K95</f>
        <v>0</v>
      </c>
    </row>
    <row r="96" spans="1:10" ht="24" hidden="1">
      <c r="A96" s="577">
        <f>'Struct. Eng. Est. C-Dorm WOMEN'!A96</f>
        <v>3</v>
      </c>
      <c r="B96" s="601" t="str">
        <f>'Struct. Eng. Est. C-Dorm WOMEN'!B96</f>
        <v>5.03.01</v>
      </c>
      <c r="C96" s="654" t="str">
        <f>'Struct. Eng. Est. C-Dorm WOMEN'!C96</f>
        <v>DELIVER 2MM THICK HYGIENIC PVC WALL CLADDING FOR SHOWER CABIN (H=2M)</v>
      </c>
      <c r="D96" s="611">
        <f>'Struct. Eng. Est. C-Dorm WOMEN'!E96</f>
        <v>0</v>
      </c>
      <c r="E96" s="606">
        <f>'Struct. Eng. Est. C-Dorm WOMEN'!F96</f>
        <v>0</v>
      </c>
      <c r="F96" s="605">
        <f>'Struct. Eng. Est. C-Dorm WOMEN'!G96</f>
        <v>0</v>
      </c>
      <c r="G96" s="605">
        <f>'Struct. Eng. Est. C-Dorm WOMEN'!H96</f>
        <v>0</v>
      </c>
      <c r="H96" s="649">
        <f>'Struct. Eng. Est. C-Dorm WOMEN'!I96</f>
        <v>0</v>
      </c>
      <c r="I96" s="623">
        <f>'Struct. Eng. Est. C-Dorm WOMEN'!J96</f>
        <v>0</v>
      </c>
      <c r="J96" s="623">
        <f>'Struct. Eng. Est. C-Dorm WOMEN'!K96</f>
        <v>0</v>
      </c>
    </row>
    <row r="97" spans="1:10" hidden="1">
      <c r="A97" s="577">
        <f>'Struct. Eng. Est. C-Dorm WOMEN'!A97</f>
        <v>3</v>
      </c>
      <c r="B97" s="601" t="str">
        <f>'Struct. Eng. Est. C-Dorm WOMEN'!B97</f>
        <v>5.03.02</v>
      </c>
      <c r="C97" s="654" t="str">
        <f>'Struct. Eng. Est. C-Dorm WOMEN'!C97</f>
        <v>USE RVS SCREWS WITH FINISHING WASHER FOR APLICATION</v>
      </c>
      <c r="D97" s="611">
        <f>'Struct. Eng. Est. C-Dorm WOMEN'!E97</f>
        <v>0</v>
      </c>
      <c r="E97" s="606">
        <f>'Struct. Eng. Est. C-Dorm WOMEN'!F97</f>
        <v>0</v>
      </c>
      <c r="F97" s="605">
        <f>'Struct. Eng. Est. C-Dorm WOMEN'!G97</f>
        <v>0</v>
      </c>
      <c r="G97" s="605">
        <f>'Struct. Eng. Est. C-Dorm WOMEN'!H97</f>
        <v>0</v>
      </c>
      <c r="H97" s="649">
        <f>'Struct. Eng. Est. C-Dorm WOMEN'!I97</f>
        <v>0</v>
      </c>
      <c r="I97" s="623">
        <f>'Struct. Eng. Est. C-Dorm WOMEN'!J97</f>
        <v>0</v>
      </c>
      <c r="J97" s="623">
        <f>'Struct. Eng. Est. C-Dorm WOMEN'!K97</f>
        <v>0</v>
      </c>
    </row>
    <row r="98" spans="1:10" hidden="1">
      <c r="A98" s="577">
        <f>'Struct. Eng. Est. C-Dorm WOMEN'!A98</f>
        <v>3</v>
      </c>
      <c r="B98" s="601" t="str">
        <f>'Struct. Eng. Est. C-Dorm WOMEN'!B98</f>
        <v>5.03.03</v>
      </c>
      <c r="C98" s="654" t="str">
        <f>'Struct. Eng. Est. C-Dorm WOMEN'!C98</f>
        <v>APPLY ANTI FUNGAL SILICONE TO PREVENT WATER PENETRATION</v>
      </c>
      <c r="D98" s="611">
        <f>'Struct. Eng. Est. C-Dorm WOMEN'!E98</f>
        <v>0</v>
      </c>
      <c r="E98" s="606">
        <f>'Struct. Eng. Est. C-Dorm WOMEN'!F98</f>
        <v>0</v>
      </c>
      <c r="F98" s="605">
        <f>'Struct. Eng. Est. C-Dorm WOMEN'!G98</f>
        <v>0</v>
      </c>
      <c r="G98" s="605">
        <f>'Struct. Eng. Est. C-Dorm WOMEN'!H98</f>
        <v>0</v>
      </c>
      <c r="H98" s="649">
        <f>'Struct. Eng. Est. C-Dorm WOMEN'!I98</f>
        <v>0</v>
      </c>
      <c r="I98" s="623">
        <f>'Struct. Eng. Est. C-Dorm WOMEN'!J98</f>
        <v>0</v>
      </c>
      <c r="J98" s="623">
        <f>'Struct. Eng. Est. C-Dorm WOMEN'!K98</f>
        <v>0</v>
      </c>
    </row>
    <row r="99" spans="1:10">
      <c r="A99" s="577">
        <f>'Struct. Eng. Est. C-Dorm WOMEN'!A99</f>
        <v>0</v>
      </c>
      <c r="B99" s="774">
        <f>'Struct. Eng. Est. C-Dorm WOMEN'!B99</f>
        <v>0</v>
      </c>
      <c r="C99" s="656">
        <f>'Struct. Eng. Est. C-Dorm WOMEN'!C99</f>
        <v>0</v>
      </c>
      <c r="D99" s="611">
        <f>'Struct. Eng. Est. C-Dorm WOMEN'!E99</f>
        <v>0</v>
      </c>
      <c r="E99" s="606">
        <f>'Struct. Eng. Est. C-Dorm WOMEN'!F99</f>
        <v>0</v>
      </c>
      <c r="F99" s="605">
        <f>'Struct. Eng. Est. C-Dorm WOMEN'!G99</f>
        <v>0</v>
      </c>
      <c r="G99" s="605">
        <f>'Struct. Eng. Est. C-Dorm WOMEN'!H99</f>
        <v>0</v>
      </c>
      <c r="H99" s="649">
        <f>'Struct. Eng. Est. C-Dorm WOMEN'!I99</f>
        <v>0</v>
      </c>
      <c r="I99" s="861"/>
      <c r="J99" s="816"/>
    </row>
    <row r="100" spans="1:10">
      <c r="A100" s="577">
        <f>'Struct. Eng. Est. C-Dorm WOMEN'!A100</f>
        <v>2</v>
      </c>
      <c r="B100" s="779">
        <f>'Struct. Eng. Est. C-Dorm WOMEN'!B100</f>
        <v>5.04</v>
      </c>
      <c r="C100" s="669" t="str">
        <f>'Struct. Eng. Est. C-Dorm WOMEN'!C100</f>
        <v>DELIVER AND INSTALL ALUCOBAND PANEL AS PER DRAWING</v>
      </c>
      <c r="D100" s="700">
        <f>'Struct. Eng. Est. C-Dorm WOMEN'!E100</f>
        <v>0</v>
      </c>
      <c r="E100" s="724">
        <f>'Struct. Eng. Est. C-Dorm WOMEN'!F100</f>
        <v>0</v>
      </c>
      <c r="F100" s="641">
        <f>'Struct. Eng. Est. C-Dorm WOMEN'!G100</f>
        <v>20</v>
      </c>
      <c r="G100" s="641">
        <f>'Struct. Eng. Est. C-Dorm WOMEN'!H100</f>
        <v>20</v>
      </c>
      <c r="H100" s="713" t="str">
        <f>'Struct. Eng. Est. C-Dorm WOMEN'!I100</f>
        <v>pcs</v>
      </c>
      <c r="I100" s="862">
        <f>'Struct. Eng. Est. C-Dorm WOMEN'!J100</f>
        <v>0</v>
      </c>
      <c r="J100" s="821">
        <f>'Struct. Eng. Est. C-Dorm WOMEN'!K100</f>
        <v>0</v>
      </c>
    </row>
    <row r="101" spans="1:10" hidden="1">
      <c r="A101" s="577">
        <f>'Struct. Eng. Est. C-Dorm WOMEN'!A101</f>
        <v>3</v>
      </c>
      <c r="B101" s="601" t="str">
        <f>'Struct. Eng. Est. C-Dorm WOMEN'!B101</f>
        <v>5.04.01</v>
      </c>
      <c r="C101" s="654" t="str">
        <f>'Struct. Eng. Est. C-Dorm WOMEN'!C101</f>
        <v>DELIVER ALUCOBAND PANELS (555x2250mm)</v>
      </c>
      <c r="D101" s="611" t="str">
        <f>'Struct. Eng. Est. C-Dorm WOMEN'!D100</f>
        <v>PANEL DIM.(555x2250x4MM)</v>
      </c>
      <c r="E101" s="606">
        <f>'Struct. Eng. Est. C-Dorm WOMEN'!F101</f>
        <v>0</v>
      </c>
      <c r="F101" s="605">
        <f>'Struct. Eng. Est. C-Dorm WOMEN'!G101</f>
        <v>0</v>
      </c>
      <c r="G101" s="605">
        <f>'Struct. Eng. Est. C-Dorm WOMEN'!H101</f>
        <v>0</v>
      </c>
      <c r="H101" s="649">
        <f>'Struct. Eng. Est. C-Dorm WOMEN'!I101</f>
        <v>0</v>
      </c>
      <c r="I101" s="623">
        <f>'Struct. Eng. Est. C-Dorm WOMEN'!J101</f>
        <v>0</v>
      </c>
      <c r="J101" s="623">
        <f>'Struct. Eng. Est. C-Dorm WOMEN'!K101</f>
        <v>0</v>
      </c>
    </row>
    <row r="102" spans="1:10" hidden="1">
      <c r="A102" s="577">
        <f>'Struct. Eng. Est. C-Dorm WOMEN'!A102</f>
        <v>3</v>
      </c>
      <c r="B102" s="601" t="str">
        <f>'Struct. Eng. Est. C-Dorm WOMEN'!B102</f>
        <v>5.04.02</v>
      </c>
      <c r="C102" s="654" t="str">
        <f>'Struct. Eng. Est. C-Dorm WOMEN'!C102</f>
        <v>CUT AND FOLD PANELS  ACCORDING DIMENSIONS</v>
      </c>
      <c r="D102" s="611">
        <f>'Struct. Eng. Est. C-Dorm WOMEN'!E102</f>
        <v>0</v>
      </c>
      <c r="E102" s="606">
        <f>'Struct. Eng. Est. C-Dorm WOMEN'!F102</f>
        <v>0</v>
      </c>
      <c r="F102" s="605">
        <f>'Struct. Eng. Est. C-Dorm WOMEN'!G102</f>
        <v>0</v>
      </c>
      <c r="G102" s="605">
        <f>'Struct. Eng. Est. C-Dorm WOMEN'!H102</f>
        <v>0</v>
      </c>
      <c r="H102" s="649">
        <f>'Struct. Eng. Est. C-Dorm WOMEN'!I102</f>
        <v>0</v>
      </c>
      <c r="I102" s="623">
        <f>'Struct. Eng. Est. C-Dorm WOMEN'!J102</f>
        <v>0</v>
      </c>
      <c r="J102" s="623">
        <f>'Struct. Eng. Est. C-Dorm WOMEN'!K102</f>
        <v>0</v>
      </c>
    </row>
    <row r="103" spans="1:10" hidden="1">
      <c r="A103" s="577">
        <f>'Struct. Eng. Est. C-Dorm WOMEN'!A104</f>
        <v>3</v>
      </c>
      <c r="B103" s="601" t="str">
        <f>'Struct. Eng. Est. C-Dorm WOMEN'!B104</f>
        <v>5.04.04</v>
      </c>
      <c r="C103" s="654" t="str">
        <f>'Struct. Eng. Est. C-Dorm WOMEN'!C104</f>
        <v>USE RVS SCREWS WITH FINISHING WASHER FOR APLICATION</v>
      </c>
      <c r="D103" s="611">
        <f>'Struct. Eng. Est. C-Dorm WOMEN'!E104</f>
        <v>0</v>
      </c>
      <c r="E103" s="606">
        <f>'Struct. Eng. Est. C-Dorm WOMEN'!F104</f>
        <v>0</v>
      </c>
      <c r="F103" s="605">
        <f>'Struct. Eng. Est. C-Dorm WOMEN'!G104</f>
        <v>0</v>
      </c>
      <c r="G103" s="605">
        <f>'Struct. Eng. Est. C-Dorm WOMEN'!H104</f>
        <v>0</v>
      </c>
      <c r="H103" s="649">
        <f>'Struct. Eng. Est. C-Dorm WOMEN'!I104</f>
        <v>0</v>
      </c>
      <c r="I103" s="623">
        <f>'Struct. Eng. Est. C-Dorm WOMEN'!J104</f>
        <v>0</v>
      </c>
      <c r="J103" s="623">
        <f>'Struct. Eng. Est. C-Dorm WOMEN'!K104</f>
        <v>0</v>
      </c>
    </row>
    <row r="104" spans="1:10" hidden="1">
      <c r="A104" s="577">
        <f>'Struct. Eng. Est. C-Dorm WOMEN'!A105</f>
        <v>3</v>
      </c>
      <c r="B104" s="601" t="str">
        <f>'Struct. Eng. Est. C-Dorm WOMEN'!B105</f>
        <v>5.04.05</v>
      </c>
      <c r="C104" s="654" t="str">
        <f>'Struct. Eng. Est. C-Dorm WOMEN'!C105</f>
        <v>INSTALL PANELS AND SILICONE CORNERS</v>
      </c>
      <c r="D104" s="611">
        <f>'Struct. Eng. Est. C-Dorm WOMEN'!E105</f>
        <v>0</v>
      </c>
      <c r="E104" s="606">
        <f>'Struct. Eng. Est. C-Dorm WOMEN'!F105</f>
        <v>0</v>
      </c>
      <c r="F104" s="605">
        <f>'Struct. Eng. Est. C-Dorm WOMEN'!G105</f>
        <v>0</v>
      </c>
      <c r="G104" s="605">
        <f>'Struct. Eng. Est. C-Dorm WOMEN'!H105</f>
        <v>0</v>
      </c>
      <c r="H104" s="649">
        <f>'Struct. Eng. Est. C-Dorm WOMEN'!I105</f>
        <v>0</v>
      </c>
      <c r="I104" s="623">
        <f>'Struct. Eng. Est. C-Dorm WOMEN'!J105</f>
        <v>0</v>
      </c>
      <c r="J104" s="623">
        <f>'Struct. Eng. Est. C-Dorm WOMEN'!K105</f>
        <v>0</v>
      </c>
    </row>
    <row r="105" spans="1:10">
      <c r="A105" s="577">
        <f>'Struct. Eng. Est. C-Dorm WOMEN'!A106</f>
        <v>0</v>
      </c>
      <c r="B105" s="774">
        <f>'Struct. Eng. Est. C-Dorm WOMEN'!B106</f>
        <v>0</v>
      </c>
      <c r="C105" s="790">
        <f>'Struct. Eng. Est. C-Dorm WOMEN'!C106</f>
        <v>0</v>
      </c>
      <c r="D105" s="611">
        <f>'Struct. Eng. Est. C-Dorm WOMEN'!E106</f>
        <v>0</v>
      </c>
      <c r="E105" s="606">
        <f>'Struct. Eng. Est. C-Dorm WOMEN'!F106</f>
        <v>0</v>
      </c>
      <c r="F105" s="605">
        <f>'Struct. Eng. Est. C-Dorm WOMEN'!G106</f>
        <v>0</v>
      </c>
      <c r="G105" s="605">
        <f>'Struct. Eng. Est. C-Dorm WOMEN'!H106</f>
        <v>0</v>
      </c>
      <c r="H105" s="649">
        <f>'Struct. Eng. Est. C-Dorm WOMEN'!I106</f>
        <v>0</v>
      </c>
      <c r="I105" s="861"/>
      <c r="J105" s="816"/>
    </row>
    <row r="106" spans="1:10">
      <c r="A106" s="577">
        <f>'Struct. Eng. Est. C-Dorm WOMEN'!A107</f>
        <v>2</v>
      </c>
      <c r="B106" s="779">
        <f>'Struct. Eng. Est. C-Dorm WOMEN'!B107</f>
        <v>5.05</v>
      </c>
      <c r="C106" s="669" t="str">
        <f>'Struct. Eng. Est. C-Dorm WOMEN'!C107</f>
        <v>INSTALLATION OF DOOR D2</v>
      </c>
      <c r="D106" s="700">
        <f>'Struct. Eng. Est. C-Dorm WOMEN'!E107</f>
        <v>0</v>
      </c>
      <c r="E106" s="724">
        <f>'Struct. Eng. Est. C-Dorm WOMEN'!F107</f>
        <v>0</v>
      </c>
      <c r="F106" s="641">
        <f>'Struct. Eng. Est. C-Dorm WOMEN'!G107</f>
        <v>20</v>
      </c>
      <c r="G106" s="641">
        <f>'Struct. Eng. Est. C-Dorm WOMEN'!H107</f>
        <v>20</v>
      </c>
      <c r="H106" s="713" t="str">
        <f>'Struct. Eng. Est. C-Dorm WOMEN'!I107</f>
        <v>pcs</v>
      </c>
      <c r="I106" s="862">
        <f>'Struct. Eng. Est. C-Dorm WOMEN'!J107</f>
        <v>0</v>
      </c>
      <c r="J106" s="821">
        <f>'Struct. Eng. Est. C-Dorm WOMEN'!K107</f>
        <v>0</v>
      </c>
    </row>
    <row r="107" spans="1:10" hidden="1">
      <c r="A107" s="577">
        <f>'Struct. Eng. Est. C-Dorm WOMEN'!A108</f>
        <v>3</v>
      </c>
      <c r="B107" s="601" t="str">
        <f>'Struct. Eng. Est. C-Dorm WOMEN'!B108</f>
        <v>5.05.01</v>
      </c>
      <c r="C107" s="654" t="str">
        <f>'Struct. Eng. Est. C-Dorm WOMEN'!C108</f>
        <v>INSTALL DOOR D2 AND FRAME FOR BATHROOM.</v>
      </c>
      <c r="D107" s="611">
        <f>'Struct. Eng. Est. C-Dorm WOMEN'!E108</f>
        <v>0</v>
      </c>
      <c r="E107" s="606">
        <f>'Struct. Eng. Est. C-Dorm WOMEN'!F108</f>
        <v>0</v>
      </c>
      <c r="F107" s="605">
        <f>'Struct. Eng. Est. C-Dorm WOMEN'!G108</f>
        <v>0</v>
      </c>
      <c r="G107" s="605">
        <f>'Struct. Eng. Est. C-Dorm WOMEN'!H108</f>
        <v>0</v>
      </c>
      <c r="H107" s="649">
        <f>'Struct. Eng. Est. C-Dorm WOMEN'!I108</f>
        <v>0</v>
      </c>
      <c r="I107" s="623">
        <f>'Struct. Eng. Est. C-Dorm WOMEN'!J108</f>
        <v>0</v>
      </c>
      <c r="J107" s="623">
        <f>'Struct. Eng. Est. C-Dorm WOMEN'!K108</f>
        <v>0</v>
      </c>
    </row>
    <row r="108" spans="1:10" hidden="1">
      <c r="A108" s="577">
        <f>'Struct. Eng. Est. C-Dorm WOMEN'!A109</f>
        <v>3</v>
      </c>
      <c r="B108" s="601" t="str">
        <f>'Struct. Eng. Est. C-Dorm WOMEN'!B109</f>
        <v>5.05.02</v>
      </c>
      <c r="C108" s="654" t="str">
        <f>'Struct. Eng. Est. C-Dorm WOMEN'!C109</f>
        <v>DOOR TO BE SUPPLIED BY NEWMONT</v>
      </c>
      <c r="D108" s="611">
        <f>'Struct. Eng. Est. C-Dorm WOMEN'!E109</f>
        <v>0</v>
      </c>
      <c r="E108" s="606">
        <f>'Struct. Eng. Est. C-Dorm WOMEN'!F109</f>
        <v>0</v>
      </c>
      <c r="F108" s="605">
        <f>'Struct. Eng. Est. C-Dorm WOMEN'!G109</f>
        <v>0</v>
      </c>
      <c r="G108" s="605">
        <f>'Struct. Eng. Est. C-Dorm WOMEN'!H109</f>
        <v>0</v>
      </c>
      <c r="H108" s="649">
        <f>'Struct. Eng. Est. C-Dorm WOMEN'!I109</f>
        <v>0</v>
      </c>
      <c r="I108" s="623">
        <f>'Struct. Eng. Est. C-Dorm WOMEN'!J109</f>
        <v>0</v>
      </c>
      <c r="J108" s="623">
        <f>'Struct. Eng. Est. C-Dorm WOMEN'!K109</f>
        <v>0</v>
      </c>
    </row>
    <row r="109" spans="1:10" hidden="1">
      <c r="A109" s="577">
        <f>'Struct. Eng. Est. C-Dorm WOMEN'!A110</f>
        <v>3</v>
      </c>
      <c r="B109" s="601" t="str">
        <f>'Struct. Eng. Est. C-Dorm WOMEN'!B110</f>
        <v>5.05.03</v>
      </c>
      <c r="C109" s="654" t="str">
        <f>'Struct. Eng. Est. C-Dorm WOMEN'!C110</f>
        <v>ALL AUXILIARY MATERIAL TO BE INCLUDED</v>
      </c>
      <c r="D109" s="611">
        <f>'Struct. Eng. Est. C-Dorm WOMEN'!E110</f>
        <v>0</v>
      </c>
      <c r="E109" s="606">
        <f>'Struct. Eng. Est. C-Dorm WOMEN'!F110</f>
        <v>0</v>
      </c>
      <c r="F109" s="605">
        <f>'Struct. Eng. Est. C-Dorm WOMEN'!G110</f>
        <v>0</v>
      </c>
      <c r="G109" s="605">
        <f>'Struct. Eng. Est. C-Dorm WOMEN'!H110</f>
        <v>0</v>
      </c>
      <c r="H109" s="649">
        <f>'Struct. Eng. Est. C-Dorm WOMEN'!I110</f>
        <v>0</v>
      </c>
      <c r="I109" s="623">
        <f>'Struct. Eng. Est. C-Dorm WOMEN'!J110</f>
        <v>0</v>
      </c>
      <c r="J109" s="623">
        <f>'Struct. Eng. Est. C-Dorm WOMEN'!K110</f>
        <v>0</v>
      </c>
    </row>
    <row r="110" spans="1:10">
      <c r="A110" s="577">
        <f>'Struct. Eng. Est. C-Dorm WOMEN'!A111</f>
        <v>0</v>
      </c>
      <c r="B110" s="774">
        <f>'Struct. Eng. Est. C-Dorm WOMEN'!B111</f>
        <v>0</v>
      </c>
      <c r="C110" s="790">
        <f>'Struct. Eng. Est. C-Dorm WOMEN'!C111</f>
        <v>0</v>
      </c>
      <c r="D110" s="611">
        <f>'Struct. Eng. Est. C-Dorm WOMEN'!E111</f>
        <v>0</v>
      </c>
      <c r="E110" s="606">
        <f>'Struct. Eng. Est. C-Dorm WOMEN'!F111</f>
        <v>0</v>
      </c>
      <c r="F110" s="605">
        <f>'Struct. Eng. Est. C-Dorm WOMEN'!G111</f>
        <v>0</v>
      </c>
      <c r="G110" s="605">
        <f>'Struct. Eng. Est. C-Dorm WOMEN'!H111</f>
        <v>0</v>
      </c>
      <c r="H110" s="649">
        <f>'Struct. Eng. Est. C-Dorm WOMEN'!I111</f>
        <v>0</v>
      </c>
      <c r="I110" s="861"/>
      <c r="J110" s="816"/>
    </row>
    <row r="111" spans="1:10">
      <c r="A111" s="577">
        <f>'Struct. Eng. Est. C-Dorm WOMEN'!A112</f>
        <v>2</v>
      </c>
      <c r="B111" s="779">
        <f>'Struct. Eng. Est. C-Dorm WOMEN'!B112</f>
        <v>5.0599999999999996</v>
      </c>
      <c r="C111" s="669" t="str">
        <f>'Struct. Eng. Est. C-Dorm WOMEN'!C112</f>
        <v>INSTALLATION OF DOOR D1 (RE-USE)</v>
      </c>
      <c r="D111" s="700">
        <f>'Struct. Eng. Est. C-Dorm WOMEN'!E112</f>
        <v>0</v>
      </c>
      <c r="E111" s="724">
        <f>'Struct. Eng. Est. C-Dorm WOMEN'!F112</f>
        <v>0</v>
      </c>
      <c r="F111" s="641">
        <f>'Struct. Eng. Est. C-Dorm WOMEN'!G112</f>
        <v>2</v>
      </c>
      <c r="G111" s="641">
        <f>'Struct. Eng. Est. C-Dorm WOMEN'!H112</f>
        <v>2</v>
      </c>
      <c r="H111" s="713" t="str">
        <f>'Struct. Eng. Est. C-Dorm WOMEN'!I112</f>
        <v>pcs</v>
      </c>
      <c r="I111" s="862">
        <f>'Struct. Eng. Est. C-Dorm WOMEN'!J112</f>
        <v>0</v>
      </c>
      <c r="J111" s="821">
        <f>'Struct. Eng. Est. C-Dorm WOMEN'!K112</f>
        <v>0</v>
      </c>
    </row>
    <row r="112" spans="1:10" hidden="1">
      <c r="A112" s="577">
        <f>'Struct. Eng. Est. C-Dorm WOMEN'!A113</f>
        <v>3</v>
      </c>
      <c r="B112" s="601" t="str">
        <f>'Struct. Eng. Est. C-Dorm WOMEN'!B113</f>
        <v>5.06.01</v>
      </c>
      <c r="C112" s="654" t="str">
        <f>'Struct. Eng. Est. C-Dorm WOMEN'!C113</f>
        <v>INSTALL DOOR D1 AND FRAME FOR LAUNDRY AND ROOM 20.</v>
      </c>
      <c r="D112" s="611">
        <f>'Struct. Eng. Est. C-Dorm WOMEN'!E113</f>
        <v>0</v>
      </c>
      <c r="E112" s="606">
        <f>'Struct. Eng. Est. C-Dorm WOMEN'!F113</f>
        <v>0</v>
      </c>
      <c r="F112" s="605">
        <f>'Struct. Eng. Est. C-Dorm WOMEN'!G113</f>
        <v>2</v>
      </c>
      <c r="G112" s="605">
        <f>'Struct. Eng. Est. C-Dorm WOMEN'!H113</f>
        <v>0</v>
      </c>
      <c r="H112" s="649" t="str">
        <f>'Struct. Eng. Est. C-Dorm WOMEN'!I113</f>
        <v>pcs</v>
      </c>
      <c r="I112" s="623">
        <f>'Struct. Eng. Est. C-Dorm WOMEN'!J113</f>
        <v>0</v>
      </c>
      <c r="J112" s="623">
        <f>'Struct. Eng. Est. C-Dorm WOMEN'!K113</f>
        <v>0</v>
      </c>
    </row>
    <row r="113" spans="1:11" hidden="1">
      <c r="A113" s="577">
        <f>'Struct. Eng. Est. C-Dorm WOMEN'!A114</f>
        <v>3</v>
      </c>
      <c r="B113" s="601" t="str">
        <f>'Struct. Eng. Est. C-Dorm WOMEN'!B114</f>
        <v>5.06.02</v>
      </c>
      <c r="C113" s="654" t="str">
        <f>'Struct. Eng. Est. C-Dorm WOMEN'!C114</f>
        <v>DOOR TO BE SUPPLIED BY NEWMONT</v>
      </c>
      <c r="D113" s="611">
        <f>'Struct. Eng. Est. C-Dorm WOMEN'!E114</f>
        <v>0</v>
      </c>
      <c r="E113" s="606">
        <f>'Struct. Eng. Est. C-Dorm WOMEN'!F114</f>
        <v>0</v>
      </c>
      <c r="F113" s="605">
        <f>'Struct. Eng. Est. C-Dorm WOMEN'!G114</f>
        <v>0</v>
      </c>
      <c r="G113" s="605">
        <f>'Struct. Eng. Est. C-Dorm WOMEN'!H114</f>
        <v>0</v>
      </c>
      <c r="H113" s="649">
        <f>'Struct. Eng. Est. C-Dorm WOMEN'!I114</f>
        <v>0</v>
      </c>
      <c r="I113" s="623">
        <f>'Struct. Eng. Est. C-Dorm WOMEN'!J114</f>
        <v>0</v>
      </c>
      <c r="J113" s="623">
        <f>'Struct. Eng. Est. C-Dorm WOMEN'!K114</f>
        <v>0</v>
      </c>
    </row>
    <row r="114" spans="1:11" hidden="1">
      <c r="A114" s="577">
        <f>'Struct. Eng. Est. C-Dorm WOMEN'!A115</f>
        <v>3</v>
      </c>
      <c r="B114" s="601" t="str">
        <f>'Struct. Eng. Est. C-Dorm WOMEN'!B115</f>
        <v>5.06.03</v>
      </c>
      <c r="C114" s="654" t="str">
        <f>'Struct. Eng. Est. C-Dorm WOMEN'!C115</f>
        <v>ALL AUXILIARY MATERIAL TO BE INCLUDED</v>
      </c>
      <c r="D114" s="611">
        <f>'Struct. Eng. Est. C-Dorm WOMEN'!E115</f>
        <v>0</v>
      </c>
      <c r="E114" s="606">
        <f>'Struct. Eng. Est. C-Dorm WOMEN'!F115</f>
        <v>0</v>
      </c>
      <c r="F114" s="605">
        <f>'Struct. Eng. Est. C-Dorm WOMEN'!G115</f>
        <v>0</v>
      </c>
      <c r="G114" s="605">
        <f>'Struct. Eng. Est. C-Dorm WOMEN'!H115</f>
        <v>0</v>
      </c>
      <c r="H114" s="649">
        <f>'Struct. Eng. Est. C-Dorm WOMEN'!I115</f>
        <v>0</v>
      </c>
      <c r="I114" s="623">
        <f>'Struct. Eng. Est. C-Dorm WOMEN'!J115</f>
        <v>0</v>
      </c>
      <c r="J114" s="623">
        <f>'Struct. Eng. Est. C-Dorm WOMEN'!K115</f>
        <v>0</v>
      </c>
    </row>
    <row r="115" spans="1:11">
      <c r="A115" s="577">
        <f>'Struct. Eng. Est. C-Dorm WOMEN'!A116</f>
        <v>0</v>
      </c>
      <c r="B115" s="774">
        <f>'Struct. Eng. Est. C-Dorm WOMEN'!B116</f>
        <v>0</v>
      </c>
      <c r="C115" s="790">
        <f>'Struct. Eng. Est. C-Dorm WOMEN'!C116</f>
        <v>0</v>
      </c>
      <c r="D115" s="611">
        <f>'Struct. Eng. Est. C-Dorm WOMEN'!E116</f>
        <v>0</v>
      </c>
      <c r="E115" s="606">
        <f>'Struct. Eng. Est. C-Dorm WOMEN'!F116</f>
        <v>0</v>
      </c>
      <c r="F115" s="605">
        <f>'Struct. Eng. Est. C-Dorm WOMEN'!G116</f>
        <v>0</v>
      </c>
      <c r="G115" s="605">
        <f>'Struct. Eng. Est. C-Dorm WOMEN'!H116</f>
        <v>0</v>
      </c>
      <c r="H115" s="649">
        <f>'Struct. Eng. Est. C-Dorm WOMEN'!I116</f>
        <v>0</v>
      </c>
      <c r="I115" s="861"/>
      <c r="J115" s="812"/>
    </row>
    <row r="116" spans="1:11">
      <c r="A116" s="577">
        <f>'Struct. Eng. Est. C-Dorm WOMEN'!A117</f>
        <v>2</v>
      </c>
      <c r="B116" s="779">
        <f>'Struct. Eng. Est. C-Dorm WOMEN'!B117</f>
        <v>5.07</v>
      </c>
      <c r="C116" s="639" t="str">
        <f>'Struct. Eng. Est. C-Dorm WOMEN'!C117</f>
        <v>COVER UP DOORWAYS J IN FAÇADE (100MM)</v>
      </c>
      <c r="D116" s="724">
        <f>'Struct. Eng. Est. C-Dorm WOMEN'!E117</f>
        <v>0</v>
      </c>
      <c r="E116" s="724">
        <f>'Struct. Eng. Est. C-Dorm WOMEN'!F117</f>
        <v>0</v>
      </c>
      <c r="F116" s="641">
        <f>'Struct. Eng. Est. C-Dorm WOMEN'!G117</f>
        <v>180</v>
      </c>
      <c r="G116" s="641">
        <f>'Struct. Eng. Est. C-Dorm WOMEN'!H117</f>
        <v>1</v>
      </c>
      <c r="H116" s="713" t="str">
        <f>'Struct. Eng. Est. C-Dorm WOMEN'!I117</f>
        <v>lumpsum</v>
      </c>
      <c r="I116" s="862">
        <f>'Struct. Eng. Est. C-Dorm WOMEN'!J117</f>
        <v>0</v>
      </c>
      <c r="J116" s="821">
        <f>'Struct. Eng. Est. C-Dorm WOMEN'!K117</f>
        <v>0</v>
      </c>
    </row>
    <row r="117" spans="1:11" hidden="1">
      <c r="A117" s="577">
        <f>'Struct. Eng. Est. C-Dorm WOMEN'!A118</f>
        <v>3</v>
      </c>
      <c r="B117" s="601" t="str">
        <f>'Struct. Eng. Est. C-Dorm WOMEN'!B118</f>
        <v>5.07.01</v>
      </c>
      <c r="C117" s="602" t="str">
        <f>'Struct. Eng. Est. C-Dorm WOMEN'!C118</f>
        <v>INSTALL TRACK AND STUD TO MATCH EXISTING WALL THICKNESS</v>
      </c>
      <c r="D117" s="606">
        <f>'Struct. Eng. Est. C-Dorm WOMEN'!E118</f>
        <v>0</v>
      </c>
      <c r="E117" s="606">
        <f>'Struct. Eng. Est. C-Dorm WOMEN'!F118</f>
        <v>0</v>
      </c>
      <c r="F117" s="605">
        <f>'Struct. Eng. Est. C-Dorm WOMEN'!G118</f>
        <v>45</v>
      </c>
      <c r="G117" s="605">
        <f>'Struct. Eng. Est. C-Dorm WOMEN'!H118</f>
        <v>0</v>
      </c>
      <c r="H117" s="649" t="str">
        <f>'Struct. Eng. Est. C-Dorm WOMEN'!I118</f>
        <v>m2</v>
      </c>
      <c r="I117" s="690">
        <f>'Struct. Eng. Est. C-Dorm WOMEN'!J118</f>
        <v>0</v>
      </c>
      <c r="J117" s="618">
        <f>'Struct. Eng. Est. C-Dorm WOMEN'!K118</f>
        <v>0</v>
      </c>
    </row>
    <row r="118" spans="1:11" hidden="1">
      <c r="A118" s="577">
        <f>'Struct. Eng. Est. C-Dorm WOMEN'!A119</f>
        <v>3</v>
      </c>
      <c r="B118" s="601" t="str">
        <f>'Struct. Eng. Est. C-Dorm WOMEN'!B119</f>
        <v>5.07.02</v>
      </c>
      <c r="C118" s="602" t="str">
        <f>'Struct. Eng. Est. C-Dorm WOMEN'!C119</f>
        <v>SUPPLY AND INSTALL CEMENT BOARD CLADDING 10MM</v>
      </c>
      <c r="D118" s="606">
        <f>'Struct. Eng. Est. C-Dorm WOMEN'!E119</f>
        <v>0</v>
      </c>
      <c r="E118" s="606">
        <f>'Struct. Eng. Est. C-Dorm WOMEN'!F119</f>
        <v>0</v>
      </c>
      <c r="F118" s="605">
        <f>'Struct. Eng. Est. C-Dorm WOMEN'!G119</f>
        <v>90</v>
      </c>
      <c r="G118" s="605">
        <f>'Struct. Eng. Est. C-Dorm WOMEN'!H119</f>
        <v>0</v>
      </c>
      <c r="H118" s="649" t="str">
        <f>'Struct. Eng. Est. C-Dorm WOMEN'!I119</f>
        <v>m2</v>
      </c>
      <c r="I118" s="690">
        <f>'Struct. Eng. Est. C-Dorm WOMEN'!J119</f>
        <v>0</v>
      </c>
      <c r="J118" s="618">
        <f>'Struct. Eng. Est. C-Dorm WOMEN'!K119</f>
        <v>0</v>
      </c>
    </row>
    <row r="119" spans="1:11" hidden="1">
      <c r="A119" s="577">
        <f>'Struct. Eng. Est. C-Dorm WOMEN'!A120</f>
        <v>3</v>
      </c>
      <c r="B119" s="601" t="str">
        <f>'Struct. Eng. Est. C-Dorm WOMEN'!B120</f>
        <v>5.07.03</v>
      </c>
      <c r="C119" s="602" t="str">
        <f>'Struct. Eng. Est. C-Dorm WOMEN'!C120</f>
        <v>JOINT THICKNES 2MM</v>
      </c>
      <c r="D119" s="606">
        <f>'Struct. Eng. Est. C-Dorm WOMEN'!E120</f>
        <v>0</v>
      </c>
      <c r="E119" s="606">
        <f>'Struct. Eng. Est. C-Dorm WOMEN'!F120</f>
        <v>0</v>
      </c>
      <c r="F119" s="605">
        <f>'Struct. Eng. Est. C-Dorm WOMEN'!G120</f>
        <v>0</v>
      </c>
      <c r="G119" s="605">
        <f>'Struct. Eng. Est. C-Dorm WOMEN'!H120</f>
        <v>0</v>
      </c>
      <c r="H119" s="649">
        <f>'Struct. Eng. Est. C-Dorm WOMEN'!I120</f>
        <v>0</v>
      </c>
      <c r="I119" s="690">
        <f>'Struct. Eng. Est. C-Dorm WOMEN'!J120</f>
        <v>0</v>
      </c>
      <c r="J119" s="618">
        <f>'Struct. Eng. Est. C-Dorm WOMEN'!K120</f>
        <v>0</v>
      </c>
    </row>
    <row r="120" spans="1:11" hidden="1">
      <c r="A120" s="577">
        <f>'Struct. Eng. Est. C-Dorm WOMEN'!A121</f>
        <v>3</v>
      </c>
      <c r="B120" s="601" t="str">
        <f>'Struct. Eng. Est. C-Dorm WOMEN'!B121</f>
        <v>5.07.04</v>
      </c>
      <c r="C120" s="602" t="str">
        <f>'Struct. Eng. Est. C-Dorm WOMEN'!C121</f>
        <v xml:space="preserve">APPLY ACRILIC SILICONE IN JOINTS </v>
      </c>
      <c r="D120" s="606">
        <f>'Struct. Eng. Est. C-Dorm WOMEN'!E121</f>
        <v>0</v>
      </c>
      <c r="E120" s="606">
        <f>'Struct. Eng. Est. C-Dorm WOMEN'!F121</f>
        <v>0</v>
      </c>
      <c r="F120" s="605">
        <f>'Struct. Eng. Est. C-Dorm WOMEN'!G121</f>
        <v>0</v>
      </c>
      <c r="G120" s="605">
        <f>'Struct. Eng. Est. C-Dorm WOMEN'!H121</f>
        <v>0</v>
      </c>
      <c r="H120" s="649">
        <f>'Struct. Eng. Est. C-Dorm WOMEN'!I121</f>
        <v>0</v>
      </c>
      <c r="I120" s="690">
        <f>'Struct. Eng. Est. C-Dorm WOMEN'!J121</f>
        <v>0</v>
      </c>
      <c r="J120" s="618">
        <f>'Struct. Eng. Est. C-Dorm WOMEN'!K121</f>
        <v>0</v>
      </c>
    </row>
    <row r="121" spans="1:11" hidden="1">
      <c r="A121" s="577">
        <f>'Struct. Eng. Est. C-Dorm WOMEN'!A122</f>
        <v>3</v>
      </c>
      <c r="B121" s="601" t="str">
        <f>'Struct. Eng. Est. C-Dorm WOMEN'!B122</f>
        <v>5.07.05</v>
      </c>
      <c r="C121" s="654" t="str">
        <f>'Struct. Eng. Est. C-Dorm WOMEN'!C122</f>
        <v>SUPPLY AND INSTAL METAL WALL CLADDING ON FAÇADE</v>
      </c>
      <c r="D121" s="606">
        <f>'Struct. Eng. Est. C-Dorm WOMEN'!E122</f>
        <v>0</v>
      </c>
      <c r="E121" s="606">
        <f>'Struct. Eng. Est. C-Dorm WOMEN'!F122</f>
        <v>0</v>
      </c>
      <c r="F121" s="605">
        <f>'Struct. Eng. Est. C-Dorm WOMEN'!G122</f>
        <v>45</v>
      </c>
      <c r="G121" s="605">
        <f>'Struct. Eng. Est. C-Dorm WOMEN'!H122</f>
        <v>0</v>
      </c>
      <c r="H121" s="649" t="str">
        <f>'Struct. Eng. Est. C-Dorm WOMEN'!I122</f>
        <v>m2</v>
      </c>
      <c r="I121" s="690">
        <f>'Struct. Eng. Est. C-Dorm WOMEN'!J122</f>
        <v>0</v>
      </c>
      <c r="J121" s="618">
        <f>'Struct. Eng. Est. C-Dorm WOMEN'!K122</f>
        <v>0</v>
      </c>
    </row>
    <row r="122" spans="1:11" hidden="1">
      <c r="A122" s="577">
        <f>'Struct. Eng. Est. C-Dorm WOMEN'!A123</f>
        <v>3</v>
      </c>
      <c r="B122" s="601" t="str">
        <f>'Struct. Eng. Est. C-Dorm WOMEN'!B123</f>
        <v>5.07.06</v>
      </c>
      <c r="C122" s="654" t="str">
        <f>'Struct. Eng. Est. C-Dorm WOMEN'!C123</f>
        <v>USE RVS SCREWS WITH FINISHING WASHER FOR APLICATION</v>
      </c>
      <c r="D122" s="606">
        <f>'Struct. Eng. Est. C-Dorm WOMEN'!E123</f>
        <v>0</v>
      </c>
      <c r="E122" s="606">
        <f>'Struct. Eng. Est. C-Dorm WOMEN'!F123</f>
        <v>0</v>
      </c>
      <c r="F122" s="605">
        <f>'Struct. Eng. Est. C-Dorm WOMEN'!G123</f>
        <v>0</v>
      </c>
      <c r="G122" s="605">
        <f>'Struct. Eng. Est. C-Dorm WOMEN'!H123</f>
        <v>0</v>
      </c>
      <c r="H122" s="649">
        <f>'Struct. Eng. Est. C-Dorm WOMEN'!I123</f>
        <v>0</v>
      </c>
      <c r="I122" s="690">
        <f>'Struct. Eng. Est. C-Dorm WOMEN'!J123</f>
        <v>0</v>
      </c>
      <c r="J122" s="618">
        <f>'Struct. Eng. Est. C-Dorm WOMEN'!K123</f>
        <v>0</v>
      </c>
    </row>
    <row r="123" spans="1:11" hidden="1">
      <c r="A123" s="577">
        <f>'Struct. Eng. Est. C-Dorm WOMEN'!A124</f>
        <v>3</v>
      </c>
      <c r="B123" s="601" t="str">
        <f>'Struct. Eng. Est. C-Dorm WOMEN'!B124</f>
        <v>5.07.07</v>
      </c>
      <c r="C123" s="654" t="str">
        <f>'Struct. Eng. Est. C-Dorm WOMEN'!C124</f>
        <v>ALL AUXILIARY MATERIAL TO BE INCLUDED</v>
      </c>
      <c r="D123" s="606">
        <f>'Struct. Eng. Est. C-Dorm WOMEN'!E124</f>
        <v>0</v>
      </c>
      <c r="E123" s="606">
        <f>'Struct. Eng. Est. C-Dorm WOMEN'!F124</f>
        <v>0</v>
      </c>
      <c r="F123" s="605">
        <f>'Struct. Eng. Est. C-Dorm WOMEN'!G124</f>
        <v>0</v>
      </c>
      <c r="G123" s="605">
        <f>'Struct. Eng. Est. C-Dorm WOMEN'!H124</f>
        <v>0</v>
      </c>
      <c r="H123" s="649">
        <f>'Struct. Eng. Est. C-Dorm WOMEN'!I124</f>
        <v>0</v>
      </c>
      <c r="I123" s="690">
        <f>'Struct. Eng. Est. C-Dorm WOMEN'!J124</f>
        <v>0</v>
      </c>
      <c r="J123" s="618">
        <f>'Struct. Eng. Est. C-Dorm WOMEN'!K124</f>
        <v>0</v>
      </c>
    </row>
    <row r="124" spans="1:11" ht="14.4" thickBot="1">
      <c r="A124" s="577">
        <f>'Struct. Eng. Est. C-Dorm WOMEN'!A125</f>
        <v>0</v>
      </c>
      <c r="B124" s="774">
        <f>'Struct. Eng. Est. C-Dorm WOMEN'!B125</f>
        <v>0</v>
      </c>
      <c r="C124" s="789">
        <f>'Struct. Eng. Est. C-Dorm WOMEN'!C125</f>
        <v>0</v>
      </c>
      <c r="D124" s="606">
        <f>'Struct. Eng. Est. C-Dorm WOMEN'!E125</f>
        <v>0</v>
      </c>
      <c r="E124" s="606">
        <f>'Struct. Eng. Est. C-Dorm WOMEN'!F125</f>
        <v>0</v>
      </c>
      <c r="F124" s="605">
        <f>'Struct. Eng. Est. C-Dorm WOMEN'!G125</f>
        <v>0</v>
      </c>
      <c r="G124" s="605">
        <f>'Struct. Eng. Est. C-Dorm WOMEN'!H125</f>
        <v>0</v>
      </c>
      <c r="H124" s="649">
        <f>'Struct. Eng. Est. C-Dorm WOMEN'!I125</f>
        <v>0</v>
      </c>
      <c r="I124" s="857"/>
      <c r="J124" s="813"/>
    </row>
    <row r="125" spans="1:11" ht="14.4" thickBot="1">
      <c r="A125" s="577">
        <f>'Struct. Eng. Est. C-Dorm WOMEN'!A126</f>
        <v>1</v>
      </c>
      <c r="B125" s="772">
        <f>'Struct. Eng. Est. C-Dorm WOMEN'!B126</f>
        <v>6</v>
      </c>
      <c r="C125" s="727" t="str">
        <f>'Struct. Eng. Est. C-Dorm WOMEN'!C126</f>
        <v>PAINT WORKS</v>
      </c>
      <c r="D125" s="728">
        <f>'Struct. Eng. Est. C-Dorm WOMEN'!E126</f>
        <v>0</v>
      </c>
      <c r="E125" s="728">
        <f>'Struct. Eng. Est. C-Dorm WOMEN'!F126</f>
        <v>0</v>
      </c>
      <c r="F125" s="729">
        <f>'Struct. Eng. Est. C-Dorm WOMEN'!G126</f>
        <v>0</v>
      </c>
      <c r="G125" s="729">
        <f>'Struct. Eng. Est. C-Dorm WOMEN'!H126</f>
        <v>0</v>
      </c>
      <c r="H125" s="728">
        <f>'Struct. Eng. Est. C-Dorm WOMEN'!I126</f>
        <v>0</v>
      </c>
      <c r="I125" s="873"/>
      <c r="J125" s="827">
        <f>SUM(J126)</f>
        <v>0</v>
      </c>
    </row>
    <row r="126" spans="1:11">
      <c r="A126" s="577">
        <f>'Struct. Eng. Est. C-Dorm WOMEN'!A127</f>
        <v>2</v>
      </c>
      <c r="B126" s="779">
        <f>'Struct. Eng. Est. C-Dorm WOMEN'!B127</f>
        <v>6.01</v>
      </c>
      <c r="C126" s="639" t="str">
        <f>'Struct. Eng. Est. C-Dorm WOMEN'!C127</f>
        <v>PAINT WORKS OF BEDROOM &amp; BATHROOM WALLS</v>
      </c>
      <c r="D126" s="724">
        <f>'Struct. Eng. Est. C-Dorm WOMEN'!E127</f>
        <v>0</v>
      </c>
      <c r="E126" s="724">
        <f>'Struct. Eng. Est. C-Dorm WOMEN'!F127</f>
        <v>0</v>
      </c>
      <c r="F126" s="641">
        <f>'Struct. Eng. Est. C-Dorm WOMEN'!G127</f>
        <v>0</v>
      </c>
      <c r="G126" s="641">
        <f>'Struct. Eng. Est. C-Dorm WOMEN'!H127</f>
        <v>1</v>
      </c>
      <c r="H126" s="713" t="str">
        <f>'Struct. Eng. Est. C-Dorm WOMEN'!I127</f>
        <v>lumpsum</v>
      </c>
      <c r="I126" s="858">
        <f>'Struct. Eng. Est. C-Dorm WOMEN'!J127</f>
        <v>0</v>
      </c>
      <c r="J126" s="821">
        <f>'Struct. Eng. Est. C-Dorm WOMEN'!K127</f>
        <v>0</v>
      </c>
    </row>
    <row r="127" spans="1:11" hidden="1">
      <c r="A127" s="577">
        <f>'Struct. Eng. Est. C-Dorm WOMEN'!A128</f>
        <v>3</v>
      </c>
      <c r="B127" s="601" t="str">
        <f>'Struct. Eng. Est. C-Dorm WOMEN'!B128</f>
        <v>6.01.01</v>
      </c>
      <c r="C127" s="602" t="str">
        <f>'Struct. Eng. Est. C-Dorm WOMEN'!C128</f>
        <v>CLEAN UP AND ROUGHEN UP EXISTING WALLS WITH SANDING PAPER</v>
      </c>
      <c r="D127" s="606">
        <f>'Struct. Eng. Est. C-Dorm WOMEN'!E128</f>
        <v>0</v>
      </c>
      <c r="E127" s="606">
        <f>'Struct. Eng. Est. C-Dorm WOMEN'!F128</f>
        <v>0</v>
      </c>
      <c r="F127" s="605">
        <f>'Struct. Eng. Est. C-Dorm WOMEN'!G128</f>
        <v>0</v>
      </c>
      <c r="G127" s="605">
        <f>'Struct. Eng. Est. C-Dorm WOMEN'!H128</f>
        <v>0</v>
      </c>
      <c r="H127" s="649">
        <f>'Struct. Eng. Est. C-Dorm WOMEN'!I128</f>
        <v>0</v>
      </c>
      <c r="I127" s="690">
        <f>'Struct. Eng. Est. C-Dorm WOMEN'!J128</f>
        <v>0</v>
      </c>
      <c r="J127" s="618">
        <f>'Struct. Eng. Est. C-Dorm WOMEN'!K128</f>
        <v>0</v>
      </c>
    </row>
    <row r="128" spans="1:11" hidden="1">
      <c r="A128" s="577">
        <f>'Struct. Eng. Est. C-Dorm WOMEN'!A129</f>
        <v>3</v>
      </c>
      <c r="B128" s="601" t="str">
        <f>'Struct. Eng. Est. C-Dorm WOMEN'!B129</f>
        <v>6.01.02</v>
      </c>
      <c r="C128" s="602" t="str">
        <f>'Struct. Eng. Est. C-Dorm WOMEN'!C129</f>
        <v>PAINT EXISTING WALLS WITH 2 LAYERS OF BENJAMIN MORE PAINT</v>
      </c>
      <c r="D128" s="606">
        <f>'Struct. Eng. Est. C-Dorm WOMEN'!E129</f>
        <v>0</v>
      </c>
      <c r="E128" s="606">
        <f>'Struct. Eng. Est. C-Dorm WOMEN'!F129</f>
        <v>0</v>
      </c>
      <c r="F128" s="605">
        <f>'Struct. Eng. Est. C-Dorm WOMEN'!G129</f>
        <v>0</v>
      </c>
      <c r="G128" s="605">
        <f>'Struct. Eng. Est. C-Dorm WOMEN'!H129</f>
        <v>0</v>
      </c>
      <c r="H128" s="649">
        <f>'Struct. Eng. Est. C-Dorm WOMEN'!I129</f>
        <v>0</v>
      </c>
      <c r="I128" s="690">
        <f>'Struct. Eng. Est. C-Dorm WOMEN'!J129</f>
        <v>0</v>
      </c>
      <c r="J128" s="618">
        <f>'Struct. Eng. Est. C-Dorm WOMEN'!K129</f>
        <v>0</v>
      </c>
      <c r="K128" s="504"/>
    </row>
    <row r="129" spans="1:10" ht="9" customHeight="1" thickBot="1">
      <c r="A129" s="577">
        <f>'Struct. Eng. Est. C-Dorm WOMEN'!A130</f>
        <v>0</v>
      </c>
      <c r="B129" s="781">
        <f>'Struct. Eng. Est. C-Dorm WOMEN'!B130</f>
        <v>0</v>
      </c>
      <c r="C129" s="709" t="str">
        <f>'Struct. Eng. Est. C-Dorm WOMEN'!C130</f>
        <v/>
      </c>
      <c r="D129" s="663">
        <f>'Struct. Eng. Est. C-Dorm WOMEN'!E130</f>
        <v>0</v>
      </c>
      <c r="E129" s="709">
        <f>'Struct. Eng. Est. C-Dorm WOMEN'!F130</f>
        <v>0</v>
      </c>
      <c r="F129" s="708">
        <f>'Struct. Eng. Est. C-Dorm WOMEN'!G130</f>
        <v>0</v>
      </c>
      <c r="G129" s="708">
        <f>'Struct. Eng. Est. C-Dorm WOMEN'!H130</f>
        <v>0</v>
      </c>
      <c r="H129" s="715">
        <f>'Struct. Eng. Est. C-Dorm WOMEN'!I130</f>
        <v>0</v>
      </c>
      <c r="I129" s="859"/>
      <c r="J129" s="829"/>
    </row>
    <row r="130" spans="1:10" ht="14.4" thickBot="1">
      <c r="A130" s="577">
        <f>'Struct. Eng. Est. C-Dorm WOMEN'!A131</f>
        <v>1</v>
      </c>
      <c r="B130" s="777">
        <f>'Struct. Eng. Est. C-Dorm WOMEN'!B131</f>
        <v>7</v>
      </c>
      <c r="C130" s="666" t="str">
        <f>'Struct. Eng. Est. C-Dorm WOMEN'!C131</f>
        <v>INSTALLATION OF SANITARY ITEMS AND FURNITURE</v>
      </c>
      <c r="D130" s="667">
        <f>'Struct. Eng. Est. C-Dorm WOMEN'!E131</f>
        <v>0</v>
      </c>
      <c r="E130" s="667">
        <f>'Struct. Eng. Est. C-Dorm WOMEN'!F131</f>
        <v>0</v>
      </c>
      <c r="F130" s="668">
        <f>'Struct. Eng. Est. C-Dorm WOMEN'!G131</f>
        <v>0</v>
      </c>
      <c r="G130" s="668">
        <f>'Struct. Eng. Est. C-Dorm WOMEN'!H131</f>
        <v>0</v>
      </c>
      <c r="H130" s="667">
        <f>'Struct. Eng. Est. C-Dorm WOMEN'!I131</f>
        <v>0</v>
      </c>
      <c r="I130" s="876"/>
      <c r="J130" s="817">
        <f>SUM(J131+J135+J139+J145+J152)</f>
        <v>0</v>
      </c>
    </row>
    <row r="131" spans="1:10" s="255" customFormat="1" ht="12">
      <c r="A131" s="591">
        <f>'Struct. Eng. Est. C-Dorm WOMEN'!A132</f>
        <v>2</v>
      </c>
      <c r="B131" s="782">
        <f>'Struct. Eng. Est. C-Dorm WOMEN'!B132</f>
        <v>7.01</v>
      </c>
      <c r="C131" s="669" t="str">
        <f>'Struct. Eng. Est. C-Dorm WOMEN'!C132</f>
        <v xml:space="preserve">INSTALLATION OF TOILET </v>
      </c>
      <c r="D131" s="724">
        <f>'Struct. Eng. Est. C-Dorm WOMEN'!E132</f>
        <v>0</v>
      </c>
      <c r="E131" s="724">
        <f>'Struct. Eng. Est. C-Dorm WOMEN'!F132</f>
        <v>0</v>
      </c>
      <c r="F131" s="724">
        <f>'Struct. Eng. Est. C-Dorm WOMEN'!G132</f>
        <v>20</v>
      </c>
      <c r="G131" s="641">
        <f>'Struct. Eng. Est. C-Dorm WOMEN'!H132</f>
        <v>20</v>
      </c>
      <c r="H131" s="720" t="str">
        <f>'Struct. Eng. Est. C-Dorm WOMEN'!I132</f>
        <v>pcs</v>
      </c>
      <c r="I131" s="854">
        <f>'Struct. Eng. Est. C-Dorm WOMEN'!J132</f>
        <v>0</v>
      </c>
      <c r="J131" s="826">
        <f>'Struct. Eng. Est. C-Dorm WOMEN'!K132</f>
        <v>0</v>
      </c>
    </row>
    <row r="132" spans="1:10" s="255" customFormat="1" ht="12" hidden="1">
      <c r="A132" s="591">
        <f>'Struct. Eng. Est. C-Dorm WOMEN'!A133</f>
        <v>3</v>
      </c>
      <c r="B132" s="601" t="str">
        <f>'Struct. Eng. Est. C-Dorm WOMEN'!B133</f>
        <v>7.01.01</v>
      </c>
      <c r="C132" s="731" t="str">
        <f>'Struct. Eng. Est. C-Dorm WOMEN'!C133</f>
        <v>INSTALL NEW TOILET ACCORDING TO SPECIFICATIONS OF SUPPLIER</v>
      </c>
      <c r="D132" s="606">
        <f>'Struct. Eng. Est. C-Dorm WOMEN'!E133</f>
        <v>0</v>
      </c>
      <c r="E132" s="606">
        <f>'Struct. Eng. Est. C-Dorm WOMEN'!F133</f>
        <v>0</v>
      </c>
      <c r="F132" s="606">
        <f>'Struct. Eng. Est. C-Dorm WOMEN'!G133</f>
        <v>0</v>
      </c>
      <c r="G132" s="606">
        <f>'Struct. Eng. Est. C-Dorm WOMEN'!H133</f>
        <v>0</v>
      </c>
      <c r="H132" s="606">
        <f>'Struct. Eng. Est. C-Dorm WOMEN'!I133</f>
        <v>0</v>
      </c>
      <c r="I132" s="618">
        <f>'Struct. Eng. Est. C-Dorm WOMEN'!J133</f>
        <v>0</v>
      </c>
      <c r="J132" s="690">
        <f>'Struct. Eng. Est. C-Dorm WOMEN'!K133</f>
        <v>0</v>
      </c>
    </row>
    <row r="133" spans="1:10" s="255" customFormat="1" ht="12" hidden="1">
      <c r="A133" s="591">
        <f>'Struct. Eng. Est. C-Dorm WOMEN'!A134</f>
        <v>3</v>
      </c>
      <c r="B133" s="601" t="str">
        <f>'Struct. Eng. Est. C-Dorm WOMEN'!B134</f>
        <v>7.01.02</v>
      </c>
      <c r="C133" s="731" t="str">
        <f>'Struct. Eng. Est. C-Dorm WOMEN'!C134</f>
        <v>NEW TOILETS TO BE SUPPLIED BY NEWMONT</v>
      </c>
      <c r="D133" s="606">
        <f>'Struct. Eng. Est. C-Dorm WOMEN'!E134</f>
        <v>0</v>
      </c>
      <c r="E133" s="606">
        <f>'Struct. Eng. Est. C-Dorm WOMEN'!F134</f>
        <v>0</v>
      </c>
      <c r="F133" s="606">
        <f>'Struct. Eng. Est. C-Dorm WOMEN'!G134</f>
        <v>0</v>
      </c>
      <c r="G133" s="606">
        <f>'Struct. Eng. Est. C-Dorm WOMEN'!H134</f>
        <v>0</v>
      </c>
      <c r="H133" s="606">
        <f>'Struct. Eng. Est. C-Dorm WOMEN'!I134</f>
        <v>0</v>
      </c>
      <c r="I133" s="618">
        <f>'Struct. Eng. Est. C-Dorm WOMEN'!J134</f>
        <v>0</v>
      </c>
      <c r="J133" s="690">
        <f>'Struct. Eng. Est. C-Dorm WOMEN'!K134</f>
        <v>0</v>
      </c>
    </row>
    <row r="134" spans="1:10" s="255" customFormat="1" ht="12">
      <c r="A134" s="591">
        <f>'Struct. Eng. Est. C-Dorm WOMEN'!A135</f>
        <v>0</v>
      </c>
      <c r="B134" s="774">
        <f>'Struct. Eng. Est. C-Dorm WOMEN'!B135</f>
        <v>0</v>
      </c>
      <c r="C134" s="877" t="str">
        <f>'Struct. Eng. Est. C-Dorm WOMEN'!C135</f>
        <v/>
      </c>
      <c r="D134" s="606">
        <f>'Struct. Eng. Est. C-Dorm WOMEN'!E135</f>
        <v>0</v>
      </c>
      <c r="E134" s="606">
        <f>'Struct. Eng. Est. C-Dorm WOMEN'!F135</f>
        <v>0</v>
      </c>
      <c r="F134" s="606">
        <f>'Struct. Eng. Est. C-Dorm WOMEN'!G135</f>
        <v>0</v>
      </c>
      <c r="G134" s="605">
        <f>'Struct. Eng. Est. C-Dorm WOMEN'!H135</f>
        <v>0</v>
      </c>
      <c r="H134" s="606">
        <f>'Struct. Eng. Est. C-Dorm WOMEN'!I135</f>
        <v>0</v>
      </c>
      <c r="I134" s="864"/>
      <c r="J134" s="820"/>
    </row>
    <row r="135" spans="1:10" s="255" customFormat="1" ht="12">
      <c r="A135" s="591">
        <f>'Struct. Eng. Est. C-Dorm WOMEN'!A136</f>
        <v>2</v>
      </c>
      <c r="B135" s="782">
        <f>'Struct. Eng. Est. C-Dorm WOMEN'!B136</f>
        <v>7.02</v>
      </c>
      <c r="C135" s="669" t="str">
        <f>'Struct. Eng. Est. C-Dorm WOMEN'!C136</f>
        <v>INSTALLATION OF NEW  SHOWER DOOR.</v>
      </c>
      <c r="D135" s="724">
        <f>'Struct. Eng. Est. C-Dorm WOMEN'!E136</f>
        <v>0</v>
      </c>
      <c r="E135" s="724">
        <f>'Struct. Eng. Est. C-Dorm WOMEN'!F136</f>
        <v>0</v>
      </c>
      <c r="F135" s="724">
        <f>'Struct. Eng. Est. C-Dorm WOMEN'!G136</f>
        <v>20</v>
      </c>
      <c r="G135" s="641">
        <f>'Struct. Eng. Est. C-Dorm WOMEN'!H136</f>
        <v>20</v>
      </c>
      <c r="H135" s="720" t="str">
        <f>'Struct. Eng. Est. C-Dorm WOMEN'!I136</f>
        <v>pcs</v>
      </c>
      <c r="I135" s="850">
        <f>'Struct. Eng. Est. C-Dorm WOMEN'!J136</f>
        <v>0</v>
      </c>
      <c r="J135" s="826">
        <f>'Struct. Eng. Est. C-Dorm WOMEN'!K136</f>
        <v>0</v>
      </c>
    </row>
    <row r="136" spans="1:10" s="255" customFormat="1" ht="12" hidden="1">
      <c r="A136" s="591">
        <f>'Struct. Eng. Est. C-Dorm WOMEN'!A137</f>
        <v>3</v>
      </c>
      <c r="B136" s="601" t="str">
        <f>'Struct. Eng. Est. C-Dorm WOMEN'!B137</f>
        <v>7.02.01</v>
      </c>
      <c r="C136" s="731" t="str">
        <f>'Struct. Eng. Est. C-Dorm WOMEN'!C137</f>
        <v>INSTALL HINGED SHOWER DOOR</v>
      </c>
      <c r="D136" s="606">
        <f>'Struct. Eng. Est. C-Dorm WOMEN'!E137</f>
        <v>0</v>
      </c>
      <c r="E136" s="606">
        <f>'Struct. Eng. Est. C-Dorm WOMEN'!F137</f>
        <v>0</v>
      </c>
      <c r="F136" s="606">
        <f>'Struct. Eng. Est. C-Dorm WOMEN'!G137</f>
        <v>0</v>
      </c>
      <c r="G136" s="606">
        <f>'Struct. Eng. Est. C-Dorm WOMEN'!H137</f>
        <v>0</v>
      </c>
      <c r="H136" s="606">
        <f>'Struct. Eng. Est. C-Dorm WOMEN'!I137</f>
        <v>0</v>
      </c>
      <c r="I136" s="618">
        <f>'Struct. Eng. Est. C-Dorm WOMEN'!J137</f>
        <v>0</v>
      </c>
      <c r="J136" s="690">
        <f>'Struct. Eng. Est. C-Dorm WOMEN'!K137</f>
        <v>0</v>
      </c>
    </row>
    <row r="137" spans="1:10" s="255" customFormat="1" ht="12" hidden="1">
      <c r="A137" s="591">
        <f>'Struct. Eng. Est. C-Dorm WOMEN'!A138</f>
        <v>3</v>
      </c>
      <c r="B137" s="601" t="str">
        <f>'Struct. Eng. Est. C-Dorm WOMEN'!B138</f>
        <v>7.02.02</v>
      </c>
      <c r="C137" s="731" t="str">
        <f>'Struct. Eng. Est. C-Dorm WOMEN'!C138</f>
        <v xml:space="preserve">CLEAN UP </v>
      </c>
      <c r="D137" s="606">
        <f>'Struct. Eng. Est. C-Dorm WOMEN'!E138</f>
        <v>0</v>
      </c>
      <c r="E137" s="606">
        <f>'Struct. Eng. Est. C-Dorm WOMEN'!F138</f>
        <v>0</v>
      </c>
      <c r="F137" s="606">
        <f>'Struct. Eng. Est. C-Dorm WOMEN'!G138</f>
        <v>0</v>
      </c>
      <c r="G137" s="606">
        <f>'Struct. Eng. Est. C-Dorm WOMEN'!H138</f>
        <v>0</v>
      </c>
      <c r="H137" s="606">
        <f>'Struct. Eng. Est. C-Dorm WOMEN'!I138</f>
        <v>0</v>
      </c>
      <c r="I137" s="618">
        <f>'Struct. Eng. Est. C-Dorm WOMEN'!J138</f>
        <v>0</v>
      </c>
      <c r="J137" s="690">
        <f>'Struct. Eng. Est. C-Dorm WOMEN'!K138</f>
        <v>0</v>
      </c>
    </row>
    <row r="138" spans="1:10" s="255" customFormat="1" ht="12">
      <c r="A138" s="591">
        <f>'Struct. Eng. Est. C-Dorm WOMEN'!A139</f>
        <v>0</v>
      </c>
      <c r="B138" s="774">
        <f>'Struct. Eng. Est. C-Dorm WOMEN'!B139</f>
        <v>0</v>
      </c>
      <c r="C138" s="792">
        <f>'Struct. Eng. Est. C-Dorm WOMEN'!C139</f>
        <v>0</v>
      </c>
      <c r="D138" s="606">
        <f>'Struct. Eng. Est. C-Dorm WOMEN'!E139</f>
        <v>0</v>
      </c>
      <c r="E138" s="606">
        <f>'Struct. Eng. Est. C-Dorm WOMEN'!F139</f>
        <v>0</v>
      </c>
      <c r="F138" s="606">
        <f>'Struct. Eng. Est. C-Dorm WOMEN'!G139</f>
        <v>0</v>
      </c>
      <c r="G138" s="605">
        <f>'Struct. Eng. Est. C-Dorm WOMEN'!H139</f>
        <v>0</v>
      </c>
      <c r="H138" s="606">
        <f>'Struct. Eng. Est. C-Dorm WOMEN'!I139</f>
        <v>0</v>
      </c>
      <c r="I138" s="864"/>
      <c r="J138" s="820"/>
    </row>
    <row r="139" spans="1:10" s="255" customFormat="1" ht="12">
      <c r="A139" s="591">
        <f>'Struct. Eng. Est. C-Dorm WOMEN'!A140</f>
        <v>2</v>
      </c>
      <c r="B139" s="946">
        <f>'Struct. Eng. Est. C-Dorm WOMEN'!B140</f>
        <v>7.03</v>
      </c>
      <c r="C139" s="733" t="str">
        <f>'Struct. Eng. Est. C-Dorm WOMEN'!C140</f>
        <v xml:space="preserve">INSTALLATION OF SINK WITH CABINET </v>
      </c>
      <c r="D139" s="724">
        <f>'Struct. Eng. Est. C-Dorm WOMEN'!E140</f>
        <v>0</v>
      </c>
      <c r="E139" s="724">
        <f>'Struct. Eng. Est. C-Dorm WOMEN'!F140</f>
        <v>0</v>
      </c>
      <c r="F139" s="724">
        <f>'Struct. Eng. Est. C-Dorm WOMEN'!G140</f>
        <v>20</v>
      </c>
      <c r="G139" s="641">
        <f>'Struct. Eng. Est. C-Dorm WOMEN'!H140</f>
        <v>20</v>
      </c>
      <c r="H139" s="724" t="str">
        <f>'Struct. Eng. Est. C-Dorm WOMEN'!I140</f>
        <v>pcs</v>
      </c>
      <c r="I139" s="850">
        <f>'Struct. Eng. Est. C-Dorm WOMEN'!J140</f>
        <v>0</v>
      </c>
      <c r="J139" s="821">
        <f>'Struct. Eng. Est. C-Dorm WOMEN'!K140</f>
        <v>0</v>
      </c>
    </row>
    <row r="140" spans="1:10" s="255" customFormat="1" ht="12" hidden="1">
      <c r="A140" s="591">
        <f>'Struct. Eng. Est. C-Dorm WOMEN'!A141</f>
        <v>3</v>
      </c>
      <c r="B140" s="601" t="str">
        <f>'Struct. Eng. Est. C-Dorm WOMEN'!B141</f>
        <v>7.03.01</v>
      </c>
      <c r="C140" s="731" t="str">
        <f>'Struct. Eng. Est. C-Dorm WOMEN'!C141</f>
        <v xml:space="preserve">INSTALL SINK INCLUDING FAUCET &amp; SYFON </v>
      </c>
      <c r="D140" s="606">
        <f>'Struct. Eng. Est. C-Dorm WOMEN'!E141</f>
        <v>0</v>
      </c>
      <c r="E140" s="606">
        <f>'Struct. Eng. Est. C-Dorm WOMEN'!F141</f>
        <v>0</v>
      </c>
      <c r="F140" s="606">
        <f>'Struct. Eng. Est. C-Dorm WOMEN'!G141</f>
        <v>0</v>
      </c>
      <c r="G140" s="606">
        <f>'Struct. Eng. Est. C-Dorm WOMEN'!H141</f>
        <v>0</v>
      </c>
      <c r="H140" s="606">
        <f>'Struct. Eng. Est. C-Dorm WOMEN'!I141</f>
        <v>0</v>
      </c>
      <c r="I140" s="618">
        <f>'Struct. Eng. Est. C-Dorm WOMEN'!J141</f>
        <v>0</v>
      </c>
      <c r="J140" s="690">
        <f>'Struct. Eng. Est. C-Dorm WOMEN'!K141</f>
        <v>0</v>
      </c>
    </row>
    <row r="141" spans="1:10" s="255" customFormat="1" ht="12" hidden="1">
      <c r="A141" s="591">
        <f>'Struct. Eng. Est. C-Dorm WOMEN'!A142</f>
        <v>3</v>
      </c>
      <c r="B141" s="601" t="str">
        <f>'Struct. Eng. Est. C-Dorm WOMEN'!B142</f>
        <v>7.03.02</v>
      </c>
      <c r="C141" s="731" t="str">
        <f>'Struct. Eng. Est. C-Dorm WOMEN'!C142</f>
        <v>ASSEMBLY OF SINK CABINET</v>
      </c>
      <c r="D141" s="606">
        <f>'Struct. Eng. Est. C-Dorm WOMEN'!E142</f>
        <v>0</v>
      </c>
      <c r="E141" s="606">
        <f>'Struct. Eng. Est. C-Dorm WOMEN'!F142</f>
        <v>0</v>
      </c>
      <c r="F141" s="606">
        <f>'Struct. Eng. Est. C-Dorm WOMEN'!G142</f>
        <v>0</v>
      </c>
      <c r="G141" s="606">
        <f>'Struct. Eng. Est. C-Dorm WOMEN'!H142</f>
        <v>0</v>
      </c>
      <c r="H141" s="606">
        <f>'Struct. Eng. Est. C-Dorm WOMEN'!I142</f>
        <v>0</v>
      </c>
      <c r="I141" s="618">
        <f>'Struct. Eng. Est. C-Dorm WOMEN'!J142</f>
        <v>0</v>
      </c>
      <c r="J141" s="690">
        <f>'Struct. Eng. Est. C-Dorm WOMEN'!K142</f>
        <v>0</v>
      </c>
    </row>
    <row r="142" spans="1:10" s="255" customFormat="1" ht="12" hidden="1">
      <c r="A142" s="591">
        <f>'Struct. Eng. Est. C-Dorm WOMEN'!A143</f>
        <v>3</v>
      </c>
      <c r="B142" s="601" t="str">
        <f>'Struct. Eng. Est. C-Dorm WOMEN'!B143</f>
        <v>7.03.03</v>
      </c>
      <c r="C142" s="731" t="str">
        <f>'Struct. Eng. Est. C-Dorm WOMEN'!C143</f>
        <v>APPLY ANTI FUNGAL SILICONE IN JOINTS WHERE NEEDED</v>
      </c>
      <c r="D142" s="606">
        <f>'Struct. Eng. Est. C-Dorm WOMEN'!E143</f>
        <v>0</v>
      </c>
      <c r="E142" s="606">
        <f>'Struct. Eng. Est. C-Dorm WOMEN'!F143</f>
        <v>0</v>
      </c>
      <c r="F142" s="606">
        <f>'Struct. Eng. Est. C-Dorm WOMEN'!G143</f>
        <v>0</v>
      </c>
      <c r="G142" s="606">
        <f>'Struct. Eng. Est. C-Dorm WOMEN'!H143</f>
        <v>0</v>
      </c>
      <c r="H142" s="606">
        <f>'Struct. Eng. Est. C-Dorm WOMEN'!I143</f>
        <v>0</v>
      </c>
      <c r="I142" s="618">
        <f>'Struct. Eng. Est. C-Dorm WOMEN'!J143</f>
        <v>0</v>
      </c>
      <c r="J142" s="690">
        <f>'Struct. Eng. Est. C-Dorm WOMEN'!K143</f>
        <v>0</v>
      </c>
    </row>
    <row r="143" spans="1:10" s="255" customFormat="1" ht="12" hidden="1">
      <c r="A143" s="591">
        <f>'Struct. Eng. Est. C-Dorm WOMEN'!A144</f>
        <v>3</v>
      </c>
      <c r="B143" s="601" t="str">
        <f>'Struct. Eng. Est. C-Dorm WOMEN'!B144</f>
        <v>7.03.04</v>
      </c>
      <c r="C143" s="731" t="str">
        <f>'Struct. Eng. Est. C-Dorm WOMEN'!C144</f>
        <v>ALL AUXILIARY MATERIAL TO BE INCLUDED</v>
      </c>
      <c r="D143" s="606">
        <f>'Struct. Eng. Est. C-Dorm WOMEN'!E144</f>
        <v>0</v>
      </c>
      <c r="E143" s="606">
        <f>'Struct. Eng. Est. C-Dorm WOMEN'!F144</f>
        <v>0</v>
      </c>
      <c r="F143" s="606">
        <f>'Struct. Eng. Est. C-Dorm WOMEN'!G144</f>
        <v>0</v>
      </c>
      <c r="G143" s="606">
        <f>'Struct. Eng. Est. C-Dorm WOMEN'!H144</f>
        <v>0</v>
      </c>
      <c r="H143" s="606">
        <f>'Struct. Eng. Est. C-Dorm WOMEN'!I144</f>
        <v>0</v>
      </c>
      <c r="I143" s="618">
        <f>'Struct. Eng. Est. C-Dorm WOMEN'!J144</f>
        <v>0</v>
      </c>
      <c r="J143" s="690">
        <f>'Struct. Eng. Est. C-Dorm WOMEN'!K144</f>
        <v>0</v>
      </c>
    </row>
    <row r="144" spans="1:10" s="255" customFormat="1" ht="12">
      <c r="A144" s="591">
        <f>'Struct. Eng. Est. C-Dorm WOMEN'!A145</f>
        <v>0</v>
      </c>
      <c r="B144" s="774">
        <f>'Struct. Eng. Est. C-Dorm WOMEN'!B145</f>
        <v>0</v>
      </c>
      <c r="C144" s="792">
        <f>'Struct. Eng. Est. C-Dorm WOMEN'!C145</f>
        <v>0</v>
      </c>
      <c r="D144" s="606">
        <f>'Struct. Eng. Est. C-Dorm WOMEN'!E145</f>
        <v>0</v>
      </c>
      <c r="E144" s="606">
        <f>'Struct. Eng. Est. C-Dorm WOMEN'!F145</f>
        <v>0</v>
      </c>
      <c r="F144" s="606">
        <f>'Struct. Eng. Est. C-Dorm WOMEN'!G145</f>
        <v>0</v>
      </c>
      <c r="G144" s="605">
        <f>'Struct. Eng. Est. C-Dorm WOMEN'!H145</f>
        <v>0</v>
      </c>
      <c r="H144" s="606">
        <f>'Struct. Eng. Est. C-Dorm WOMEN'!I145</f>
        <v>0</v>
      </c>
      <c r="I144" s="864"/>
      <c r="J144" s="820"/>
    </row>
    <row r="145" spans="1:10" s="255" customFormat="1" ht="12">
      <c r="A145" s="591">
        <f>'Struct. Eng. Est. C-Dorm WOMEN'!A146</f>
        <v>2</v>
      </c>
      <c r="B145" s="779">
        <f>'Struct. Eng. Est. C-Dorm WOMEN'!B146</f>
        <v>7.04</v>
      </c>
      <c r="C145" s="793" t="str">
        <f>'Struct. Eng. Est. C-Dorm WOMEN'!C146</f>
        <v>INSTALLATION SMALL SANITARY ITEMS</v>
      </c>
      <c r="D145" s="724">
        <f>'Struct. Eng. Est. C-Dorm WOMEN'!E146</f>
        <v>0</v>
      </c>
      <c r="E145" s="724">
        <f>'Struct. Eng. Est. C-Dorm WOMEN'!F146</f>
        <v>0</v>
      </c>
      <c r="F145" s="724">
        <f>'Struct. Eng. Est. C-Dorm WOMEN'!G146</f>
        <v>0</v>
      </c>
      <c r="G145" s="641">
        <f>'Struct. Eng. Est. C-Dorm WOMEN'!H146</f>
        <v>1</v>
      </c>
      <c r="H145" s="724" t="str">
        <f>'Struct. Eng. Est. C-Dorm WOMEN'!I146</f>
        <v>lumpsum</v>
      </c>
      <c r="I145" s="850">
        <f>'Struct. Eng. Est. C-Dorm WOMEN'!J146</f>
        <v>0</v>
      </c>
      <c r="J145" s="821">
        <f>'Struct. Eng. Est. C-Dorm WOMEN'!K146</f>
        <v>0</v>
      </c>
    </row>
    <row r="146" spans="1:10" s="255" customFormat="1" ht="12" hidden="1">
      <c r="A146" s="591">
        <f>'Struct. Eng. Est. C-Dorm WOMEN'!A147</f>
        <v>3</v>
      </c>
      <c r="B146" s="601" t="str">
        <f>'Struct. Eng. Est. C-Dorm WOMEN'!B147</f>
        <v>7.04.01</v>
      </c>
      <c r="C146" s="731" t="str">
        <f>'Struct. Eng. Est. C-Dorm WOMEN'!C147</f>
        <v>INSTALL TOILET ROLL HOLDER</v>
      </c>
      <c r="D146" s="606">
        <f>'Struct. Eng. Est. C-Dorm WOMEN'!E147</f>
        <v>0</v>
      </c>
      <c r="E146" s="606">
        <f>'Struct. Eng. Est. C-Dorm WOMEN'!F147</f>
        <v>0</v>
      </c>
      <c r="F146" s="606">
        <f>'Struct. Eng. Est. C-Dorm WOMEN'!G147</f>
        <v>20</v>
      </c>
      <c r="G146" s="606">
        <f>'Struct. Eng. Est. C-Dorm WOMEN'!H147</f>
        <v>0</v>
      </c>
      <c r="H146" s="606" t="str">
        <f>'Struct. Eng. Est. C-Dorm WOMEN'!I147</f>
        <v>pcs</v>
      </c>
      <c r="I146" s="618">
        <f>'Struct. Eng. Est. C-Dorm WOMEN'!J147</f>
        <v>0</v>
      </c>
      <c r="J146" s="690">
        <f>'Struct. Eng. Est. C-Dorm WOMEN'!K147</f>
        <v>0</v>
      </c>
    </row>
    <row r="147" spans="1:10" s="255" customFormat="1" ht="12" hidden="1">
      <c r="A147" s="591">
        <f>'Struct. Eng. Est. C-Dorm WOMEN'!A148</f>
        <v>3</v>
      </c>
      <c r="B147" s="601" t="str">
        <f>'Struct. Eng. Est. C-Dorm WOMEN'!B148</f>
        <v>7.04.02</v>
      </c>
      <c r="C147" s="731" t="str">
        <f>'Struct. Eng. Est. C-Dorm WOMEN'!C148</f>
        <v>INSTALL TOWEL BAR</v>
      </c>
      <c r="D147" s="606">
        <f>'Struct. Eng. Est. C-Dorm WOMEN'!E148</f>
        <v>0</v>
      </c>
      <c r="E147" s="606">
        <f>'Struct. Eng. Est. C-Dorm WOMEN'!F148</f>
        <v>0</v>
      </c>
      <c r="F147" s="606">
        <f>'Struct. Eng. Est. C-Dorm WOMEN'!G148</f>
        <v>20</v>
      </c>
      <c r="G147" s="606">
        <f>'Struct. Eng. Est. C-Dorm WOMEN'!H148</f>
        <v>0</v>
      </c>
      <c r="H147" s="606" t="str">
        <f>'Struct. Eng. Est. C-Dorm WOMEN'!I148</f>
        <v>pcs</v>
      </c>
      <c r="I147" s="618">
        <f>'Struct. Eng. Est. C-Dorm WOMEN'!J148</f>
        <v>0</v>
      </c>
      <c r="J147" s="690">
        <f>'Struct. Eng. Est. C-Dorm WOMEN'!K148</f>
        <v>0</v>
      </c>
    </row>
    <row r="148" spans="1:10" s="255" customFormat="1" ht="12" hidden="1">
      <c r="A148" s="591">
        <f>'Struct. Eng. Est. C-Dorm WOMEN'!A149</f>
        <v>3</v>
      </c>
      <c r="B148" s="601" t="str">
        <f>'Struct. Eng. Est. C-Dorm WOMEN'!B149</f>
        <v>7.04.03</v>
      </c>
      <c r="C148" s="731" t="str">
        <f>'Struct. Eng. Est. C-Dorm WOMEN'!C149</f>
        <v>INSTALL ROBE HOOK</v>
      </c>
      <c r="D148" s="606">
        <f>'Struct. Eng. Est. C-Dorm WOMEN'!E149</f>
        <v>0</v>
      </c>
      <c r="E148" s="606">
        <f>'Struct. Eng. Est. C-Dorm WOMEN'!F149</f>
        <v>0</v>
      </c>
      <c r="F148" s="606">
        <f>'Struct. Eng. Est. C-Dorm WOMEN'!G149</f>
        <v>20</v>
      </c>
      <c r="G148" s="606">
        <f>'Struct. Eng. Est. C-Dorm WOMEN'!H149</f>
        <v>0</v>
      </c>
      <c r="H148" s="606" t="str">
        <f>'Struct. Eng. Est. C-Dorm WOMEN'!I149</f>
        <v>pcs</v>
      </c>
      <c r="I148" s="618">
        <f>'Struct. Eng. Est. C-Dorm WOMEN'!J149</f>
        <v>0</v>
      </c>
      <c r="J148" s="690">
        <f>'Struct. Eng. Est. C-Dorm WOMEN'!K149</f>
        <v>0</v>
      </c>
    </row>
    <row r="149" spans="1:10" s="255" customFormat="1" ht="12" hidden="1">
      <c r="A149" s="591">
        <f>'Struct. Eng. Est. C-Dorm WOMEN'!A150</f>
        <v>3</v>
      </c>
      <c r="B149" s="601" t="str">
        <f>'Struct. Eng. Est. C-Dorm WOMEN'!B150</f>
        <v>7.04.04</v>
      </c>
      <c r="C149" s="731" t="str">
        <f>'Struct. Eng. Est. C-Dorm WOMEN'!C150</f>
        <v>INSTALL MIRROR WITH CABINET</v>
      </c>
      <c r="D149" s="606">
        <f>'Struct. Eng. Est. C-Dorm WOMEN'!E150</f>
        <v>0</v>
      </c>
      <c r="E149" s="606">
        <f>'Struct. Eng. Est. C-Dorm WOMEN'!F150</f>
        <v>0</v>
      </c>
      <c r="F149" s="606">
        <f>'Struct. Eng. Est. C-Dorm WOMEN'!G150</f>
        <v>20</v>
      </c>
      <c r="G149" s="606">
        <f>'Struct. Eng. Est. C-Dorm WOMEN'!H150</f>
        <v>0</v>
      </c>
      <c r="H149" s="606" t="str">
        <f>'Struct. Eng. Est. C-Dorm WOMEN'!I150</f>
        <v>pcs</v>
      </c>
      <c r="I149" s="618">
        <f>'Struct. Eng. Est. C-Dorm WOMEN'!J150</f>
        <v>0</v>
      </c>
      <c r="J149" s="690">
        <f>'Struct. Eng. Est. C-Dorm WOMEN'!K150</f>
        <v>0</v>
      </c>
    </row>
    <row r="150" spans="1:10" s="255" customFormat="1" ht="12" hidden="1">
      <c r="A150" s="591">
        <f>'Struct. Eng. Est. C-Dorm WOMEN'!A151</f>
        <v>3</v>
      </c>
      <c r="B150" s="601" t="str">
        <f>'Struct. Eng. Est. C-Dorm WOMEN'!B151</f>
        <v>7.04.05</v>
      </c>
      <c r="C150" s="731" t="str">
        <f>'Struct. Eng. Est. C-Dorm WOMEN'!C151</f>
        <v>INSTALL BATHROOM TAP AND HANDHELD SHOWER</v>
      </c>
      <c r="D150" s="606">
        <f>'Struct. Eng. Est. C-Dorm WOMEN'!E151</f>
        <v>0</v>
      </c>
      <c r="E150" s="606">
        <f>'Struct. Eng. Est. C-Dorm WOMEN'!F151</f>
        <v>0</v>
      </c>
      <c r="F150" s="606">
        <f>'Struct. Eng. Est. C-Dorm WOMEN'!G151</f>
        <v>20</v>
      </c>
      <c r="G150" s="606">
        <f>'Struct. Eng. Est. C-Dorm WOMEN'!H151</f>
        <v>0</v>
      </c>
      <c r="H150" s="606" t="str">
        <f>'Struct. Eng. Est. C-Dorm WOMEN'!I151</f>
        <v>pcs</v>
      </c>
      <c r="I150" s="618">
        <f>'Struct. Eng. Est. C-Dorm WOMEN'!J151</f>
        <v>0</v>
      </c>
      <c r="J150" s="690">
        <f>'Struct. Eng. Est. C-Dorm WOMEN'!K151</f>
        <v>0</v>
      </c>
    </row>
    <row r="151" spans="1:10" s="255" customFormat="1" ht="12">
      <c r="A151" s="591">
        <f>'Struct. Eng. Est. C-Dorm WOMEN'!A152</f>
        <v>0</v>
      </c>
      <c r="B151" s="774">
        <f>'Struct. Eng. Est. C-Dorm WOMEN'!B152</f>
        <v>0</v>
      </c>
      <c r="C151" s="792">
        <f>'Struct. Eng. Est. C-Dorm WOMEN'!C152</f>
        <v>0</v>
      </c>
      <c r="D151" s="606">
        <f>'Struct. Eng. Est. C-Dorm WOMEN'!E152</f>
        <v>0</v>
      </c>
      <c r="E151" s="606">
        <f>'Struct. Eng. Est. C-Dorm WOMEN'!F152</f>
        <v>0</v>
      </c>
      <c r="F151" s="606">
        <f>'Struct. Eng. Est. C-Dorm WOMEN'!G152</f>
        <v>0</v>
      </c>
      <c r="G151" s="605">
        <f>'Struct. Eng. Est. C-Dorm WOMEN'!H152</f>
        <v>0</v>
      </c>
      <c r="H151" s="606">
        <f>'Struct. Eng. Est. C-Dorm WOMEN'!I152</f>
        <v>0</v>
      </c>
      <c r="I151" s="864"/>
      <c r="J151" s="820"/>
    </row>
    <row r="152" spans="1:10" s="255" customFormat="1" ht="12">
      <c r="A152" s="591">
        <f>'Struct. Eng. Est. C-Dorm WOMEN'!A153</f>
        <v>2</v>
      </c>
      <c r="B152" s="783">
        <f>'Struct. Eng. Est. C-Dorm WOMEN'!B153</f>
        <v>7.05</v>
      </c>
      <c r="C152" s="669" t="str">
        <f>'Struct. Eng. Est. C-Dorm WOMEN'!C153</f>
        <v xml:space="preserve">INSTALLATION OF FURNITURE. </v>
      </c>
      <c r="D152" s="720">
        <f>'Struct. Eng. Est. C-Dorm WOMEN'!E153</f>
        <v>0</v>
      </c>
      <c r="E152" s="720">
        <f>'Struct. Eng. Est. C-Dorm WOMEN'!F153</f>
        <v>0</v>
      </c>
      <c r="F152" s="720">
        <f>'Struct. Eng. Est. C-Dorm WOMEN'!G153</f>
        <v>0</v>
      </c>
      <c r="G152" s="692">
        <f>'Struct. Eng. Est. C-Dorm WOMEN'!H153</f>
        <v>1</v>
      </c>
      <c r="H152" s="720" t="str">
        <f>'Struct. Eng. Est. C-Dorm WOMEN'!I153</f>
        <v>lumpsum</v>
      </c>
      <c r="I152" s="856">
        <f>'Struct. Eng. Est. C-Dorm WOMEN'!J153</f>
        <v>0</v>
      </c>
      <c r="J152" s="821">
        <f>'Struct. Eng. Est. C-Dorm WOMEN'!K153</f>
        <v>0</v>
      </c>
    </row>
    <row r="153" spans="1:10" s="255" customFormat="1" ht="12" hidden="1">
      <c r="A153" s="591">
        <f>'Struct. Eng. Est. C-Dorm WOMEN'!A154</f>
        <v>3</v>
      </c>
      <c r="B153" s="601" t="str">
        <f>'Struct. Eng. Est. C-Dorm WOMEN'!B154</f>
        <v>7.05.01</v>
      </c>
      <c r="C153" s="735" t="str">
        <f>'Struct. Eng. Est. C-Dorm WOMEN'!C154</f>
        <v>FURNISH ROOMS WITH THE EXISTING OR NEW FURNITURE.</v>
      </c>
      <c r="D153" s="617">
        <f>'Struct. Eng. Est. C-Dorm WOMEN'!E154</f>
        <v>0</v>
      </c>
      <c r="E153" s="617">
        <f>'Struct. Eng. Est. C-Dorm WOMEN'!F154</f>
        <v>0</v>
      </c>
      <c r="F153" s="617">
        <f>'Struct. Eng. Est. C-Dorm WOMEN'!G154</f>
        <v>0</v>
      </c>
      <c r="G153" s="617">
        <f>'Struct. Eng. Est. C-Dorm WOMEN'!H154</f>
        <v>0</v>
      </c>
      <c r="H153" s="617">
        <f>'Struct. Eng. Est. C-Dorm WOMEN'!I154</f>
        <v>0</v>
      </c>
      <c r="I153" s="730">
        <f>'Struct. Eng. Est. C-Dorm WOMEN'!J154</f>
        <v>0</v>
      </c>
      <c r="J153" s="736">
        <f>'Struct. Eng. Est. C-Dorm WOMEN'!K154</f>
        <v>0</v>
      </c>
    </row>
    <row r="154" spans="1:10" ht="24" hidden="1">
      <c r="A154" s="577">
        <f>'Struct. Eng. Est. C-Dorm WOMEN'!A155</f>
        <v>3</v>
      </c>
      <c r="B154" s="601" t="str">
        <f>'Struct. Eng. Est. C-Dorm WOMEN'!B155</f>
        <v>7.05.02</v>
      </c>
      <c r="C154" s="731" t="str">
        <f>'Struct. Eng. Est. C-Dorm WOMEN'!C155</f>
        <v>INSTALL/ASSEMBLE EACH ELEMENT ON ITS PLACE ACCORDING THE TECHNICAL DRAWINGS.</v>
      </c>
      <c r="D154" s="606">
        <f>'Struct. Eng. Est. C-Dorm WOMEN'!E155</f>
        <v>0</v>
      </c>
      <c r="E154" s="606">
        <f>'Struct. Eng. Est. C-Dorm WOMEN'!F155</f>
        <v>0</v>
      </c>
      <c r="F154" s="606">
        <f>'Struct. Eng. Est. C-Dorm WOMEN'!G155</f>
        <v>0</v>
      </c>
      <c r="G154" s="606">
        <f>'Struct. Eng. Est. C-Dorm WOMEN'!H155</f>
        <v>0</v>
      </c>
      <c r="H154" s="606">
        <f>'Struct. Eng. Est. C-Dorm WOMEN'!I155</f>
        <v>0</v>
      </c>
      <c r="I154" s="618">
        <f>'Struct. Eng. Est. C-Dorm WOMEN'!J155</f>
        <v>0</v>
      </c>
      <c r="J154" s="690">
        <f>'Struct. Eng. Est. C-Dorm WOMEN'!K155</f>
        <v>0</v>
      </c>
    </row>
    <row r="155" spans="1:10" ht="14.4" thickBot="1">
      <c r="A155" s="573">
        <f>'Struct. Eng. Est. C-Dorm WOMEN'!A156</f>
        <v>0</v>
      </c>
      <c r="B155" s="781">
        <f>'Struct. Eng. Est. C-Dorm WOMEN'!B156</f>
        <v>0</v>
      </c>
      <c r="C155" s="709" t="str">
        <f>'Struct. Eng. Est. C-Dorm WOMEN'!C156</f>
        <v/>
      </c>
      <c r="D155" s="709">
        <f>'Struct. Eng. Est. C-Dorm WOMEN'!E156</f>
        <v>0</v>
      </c>
      <c r="E155" s="709">
        <f>'Struct. Eng. Est. C-Dorm WOMEN'!F156</f>
        <v>0</v>
      </c>
      <c r="F155" s="708">
        <f>'Struct. Eng. Est. C-Dorm WOMEN'!G156</f>
        <v>0</v>
      </c>
      <c r="G155" s="708">
        <f>'Struct. Eng. Est. C-Dorm WOMEN'!H156</f>
        <v>0</v>
      </c>
      <c r="H155" s="709">
        <f>'Struct. Eng. Est. C-Dorm WOMEN'!I156</f>
        <v>0</v>
      </c>
      <c r="I155" s="865"/>
      <c r="J155" s="828"/>
    </row>
    <row r="156" spans="1:10" ht="16.2" thickBot="1">
      <c r="A156" s="573">
        <f>'Struct. Eng. Est. C-Dorm WOMEN'!A157</f>
        <v>0</v>
      </c>
      <c r="B156" s="784">
        <f>'Struct. Eng. Est. C-Dorm WOMEN'!B157</f>
        <v>0</v>
      </c>
      <c r="C156" s="715">
        <f>'Struct. Eng. Est. C-Dorm WOMEN'!C157</f>
        <v>0</v>
      </c>
      <c r="D156" s="715">
        <f>'Struct. Eng. Est. C-Dorm WOMEN'!E157</f>
        <v>0</v>
      </c>
      <c r="E156" s="715">
        <f>'Struct. Eng. Est. C-Dorm WOMEN'!F157</f>
        <v>0</v>
      </c>
      <c r="F156" s="705">
        <f>'Struct. Eng. Est. C-Dorm WOMEN'!G157</f>
        <v>0</v>
      </c>
      <c r="G156" s="705">
        <f>'Struct. Eng. Est. C-Dorm WOMEN'!H157</f>
        <v>0</v>
      </c>
      <c r="H156" s="715">
        <f>'Struct. Eng. Est. C-Dorm WOMEN'!I157</f>
        <v>0</v>
      </c>
      <c r="I156" s="738" t="str">
        <f>'Struct. Eng. Est. C-Dorm WOMEN'!J157</f>
        <v>TOTAL PRICE</v>
      </c>
      <c r="J156" s="872">
        <f>SUM(J13+J33+J54+J66+J83+J125+J130)</f>
        <v>0</v>
      </c>
    </row>
    <row r="157" spans="1:10">
      <c r="B157" s="784"/>
      <c r="C157" s="399"/>
      <c r="D157" s="399"/>
      <c r="E157" s="399"/>
      <c r="F157" s="471"/>
      <c r="G157" s="471"/>
      <c r="H157" s="399"/>
      <c r="I157" s="410"/>
      <c r="J157" s="830"/>
    </row>
    <row r="158" spans="1:10">
      <c r="B158" s="785"/>
      <c r="C158" s="399"/>
      <c r="D158" s="484"/>
      <c r="E158" s="484"/>
      <c r="F158" s="485"/>
      <c r="G158" s="471"/>
      <c r="H158" s="399"/>
      <c r="I158" s="410"/>
      <c r="J158" s="830"/>
    </row>
    <row r="159" spans="1:10">
      <c r="B159" s="785"/>
      <c r="C159" s="286"/>
      <c r="D159" s="399"/>
      <c r="E159" s="399"/>
      <c r="F159" s="471"/>
      <c r="G159" s="471"/>
      <c r="H159" s="399"/>
      <c r="I159" s="410"/>
      <c r="J159" s="830"/>
    </row>
    <row r="160" spans="1:10">
      <c r="B160" s="785"/>
      <c r="C160" s="399"/>
      <c r="D160" s="399"/>
      <c r="E160" s="399"/>
      <c r="F160" s="471"/>
      <c r="G160" s="471"/>
      <c r="H160" s="399"/>
      <c r="I160" s="410"/>
      <c r="J160" s="830"/>
    </row>
    <row r="161" spans="2:10">
      <c r="B161" s="786"/>
      <c r="C161" s="488"/>
      <c r="D161" s="488"/>
      <c r="E161" s="488"/>
      <c r="F161" s="489"/>
      <c r="G161" s="471"/>
      <c r="H161" s="399"/>
      <c r="I161" s="410"/>
      <c r="J161" s="830"/>
    </row>
    <row r="162" spans="2:10">
      <c r="B162" s="785"/>
      <c r="C162" s="399"/>
      <c r="D162" s="399"/>
      <c r="E162" s="399"/>
      <c r="F162" s="471"/>
      <c r="G162" s="471"/>
      <c r="H162" s="399"/>
      <c r="I162" s="410"/>
      <c r="J162" s="830"/>
    </row>
    <row r="163" spans="2:10">
      <c r="B163" s="785"/>
      <c r="C163" s="286"/>
      <c r="D163" s="399"/>
      <c r="E163" s="399"/>
      <c r="F163" s="471"/>
      <c r="G163" s="471"/>
      <c r="H163" s="399"/>
      <c r="I163" s="410"/>
      <c r="J163" s="830"/>
    </row>
    <row r="164" spans="2:10">
      <c r="B164" s="785"/>
      <c r="C164" s="399"/>
      <c r="D164" s="399"/>
      <c r="E164" s="399"/>
      <c r="F164" s="471"/>
      <c r="G164" s="471"/>
      <c r="H164" s="399"/>
      <c r="I164" s="410"/>
      <c r="J164" s="830"/>
    </row>
    <row r="165" spans="2:10">
      <c r="B165" s="784"/>
      <c r="C165" s="399"/>
      <c r="D165" s="399"/>
      <c r="E165" s="399"/>
      <c r="F165" s="471"/>
      <c r="G165" s="471"/>
      <c r="H165" s="399"/>
      <c r="I165" s="410"/>
      <c r="J165" s="830"/>
    </row>
    <row r="166" spans="2:10">
      <c r="B166" s="784"/>
      <c r="C166" s="399"/>
      <c r="D166" s="399"/>
      <c r="E166" s="399"/>
      <c r="F166" s="471"/>
      <c r="G166" s="471"/>
      <c r="H166" s="399"/>
      <c r="I166" s="410"/>
      <c r="J166" s="830"/>
    </row>
    <row r="167" spans="2:10">
      <c r="B167" s="784"/>
      <c r="C167" s="399"/>
      <c r="D167" s="399"/>
      <c r="E167" s="399"/>
      <c r="F167" s="471"/>
      <c r="G167" s="471"/>
      <c r="H167" s="399"/>
      <c r="I167" s="410"/>
      <c r="J167" s="830"/>
    </row>
    <row r="168" spans="2:10">
      <c r="B168" s="784"/>
      <c r="C168" s="399"/>
      <c r="D168" s="399"/>
      <c r="E168" s="399"/>
      <c r="F168" s="471"/>
      <c r="G168" s="471"/>
      <c r="H168" s="399"/>
      <c r="I168" s="410"/>
      <c r="J168" s="830"/>
    </row>
    <row r="169" spans="2:10">
      <c r="B169" s="784"/>
      <c r="C169" s="399"/>
      <c r="D169" s="399"/>
      <c r="E169" s="399"/>
      <c r="F169" s="471"/>
      <c r="G169" s="471"/>
      <c r="H169" s="399"/>
      <c r="I169" s="410"/>
      <c r="J169" s="830"/>
    </row>
    <row r="170" spans="2:10">
      <c r="B170" s="784"/>
      <c r="C170" s="399"/>
      <c r="D170" s="399"/>
      <c r="E170" s="399"/>
      <c r="F170" s="471"/>
      <c r="G170" s="471"/>
      <c r="H170" s="399"/>
      <c r="I170" s="410"/>
      <c r="J170" s="830"/>
    </row>
    <row r="171" spans="2:10">
      <c r="B171" s="784"/>
      <c r="C171" s="399"/>
      <c r="D171" s="399"/>
      <c r="E171" s="399"/>
      <c r="F171" s="471"/>
      <c r="G171" s="471"/>
      <c r="H171" s="399"/>
      <c r="I171" s="410"/>
      <c r="J171" s="830"/>
    </row>
    <row r="172" spans="2:10">
      <c r="B172" s="784"/>
      <c r="C172" s="399"/>
      <c r="D172" s="399"/>
      <c r="E172" s="399"/>
      <c r="F172" s="471"/>
      <c r="G172" s="471"/>
      <c r="H172" s="399"/>
      <c r="I172" s="410"/>
      <c r="J172" s="830"/>
    </row>
    <row r="173" spans="2:10">
      <c r="B173" s="784"/>
      <c r="C173" s="399"/>
      <c r="D173" s="399"/>
      <c r="E173" s="399"/>
      <c r="F173" s="471"/>
      <c r="G173" s="471"/>
      <c r="H173" s="399"/>
      <c r="I173" s="410"/>
      <c r="J173" s="830"/>
    </row>
    <row r="174" spans="2:10">
      <c r="B174" s="784"/>
      <c r="C174" s="399"/>
      <c r="D174" s="399"/>
      <c r="E174" s="399"/>
      <c r="F174" s="471"/>
      <c r="G174" s="471"/>
      <c r="H174" s="399"/>
      <c r="I174" s="410"/>
      <c r="J174" s="830"/>
    </row>
    <row r="175" spans="2:10">
      <c r="B175" s="784"/>
      <c r="C175" s="399"/>
      <c r="D175" s="399"/>
      <c r="E175" s="399"/>
      <c r="F175" s="471"/>
      <c r="G175" s="471"/>
      <c r="H175" s="399"/>
      <c r="I175" s="410"/>
      <c r="J175" s="830"/>
    </row>
    <row r="176" spans="2:10">
      <c r="B176" s="784"/>
      <c r="C176" s="399"/>
      <c r="D176" s="399"/>
      <c r="E176" s="399"/>
      <c r="F176" s="471"/>
      <c r="G176" s="471"/>
      <c r="H176" s="399"/>
      <c r="I176" s="410"/>
      <c r="J176" s="830"/>
    </row>
    <row r="177" spans="2:10">
      <c r="B177" s="784"/>
      <c r="C177" s="399"/>
      <c r="D177" s="399"/>
      <c r="E177" s="399"/>
      <c r="F177" s="471"/>
      <c r="G177" s="471"/>
      <c r="H177" s="399"/>
      <c r="I177" s="410"/>
      <c r="J177" s="830"/>
    </row>
    <row r="178" spans="2:10">
      <c r="B178" s="784"/>
      <c r="C178" s="399"/>
      <c r="D178" s="399"/>
      <c r="E178" s="399"/>
      <c r="F178" s="471"/>
      <c r="G178" s="471"/>
      <c r="H178" s="399"/>
      <c r="I178" s="410"/>
      <c r="J178" s="830"/>
    </row>
    <row r="179" spans="2:10">
      <c r="B179" s="784"/>
      <c r="C179" s="399"/>
      <c r="D179" s="399"/>
      <c r="E179" s="399"/>
      <c r="F179" s="471"/>
      <c r="G179" s="471"/>
      <c r="H179" s="399"/>
      <c r="I179" s="410"/>
      <c r="J179" s="830"/>
    </row>
    <row r="180" spans="2:10">
      <c r="B180" s="784"/>
      <c r="C180" s="399"/>
      <c r="D180" s="399"/>
      <c r="E180" s="399"/>
      <c r="F180" s="471"/>
      <c r="G180" s="471"/>
      <c r="H180" s="399"/>
      <c r="I180" s="410"/>
      <c r="J180" s="830"/>
    </row>
    <row r="181" spans="2:10">
      <c r="B181" s="784"/>
      <c r="C181" s="399"/>
      <c r="D181" s="399"/>
      <c r="E181" s="399"/>
      <c r="F181" s="471"/>
      <c r="G181" s="471"/>
      <c r="H181" s="399"/>
      <c r="I181" s="410"/>
      <c r="J181" s="830"/>
    </row>
    <row r="182" spans="2:10">
      <c r="B182" s="784"/>
      <c r="C182" s="399"/>
      <c r="D182" s="399"/>
      <c r="E182" s="399"/>
      <c r="F182" s="471"/>
      <c r="G182" s="471"/>
      <c r="H182" s="399"/>
      <c r="I182" s="410"/>
      <c r="J182" s="830"/>
    </row>
    <row r="183" spans="2:10">
      <c r="B183" s="784"/>
      <c r="C183" s="399"/>
      <c r="D183" s="399"/>
      <c r="E183" s="399"/>
      <c r="F183" s="471"/>
      <c r="G183" s="471"/>
      <c r="H183" s="399"/>
      <c r="I183" s="410"/>
      <c r="J183" s="830"/>
    </row>
    <row r="184" spans="2:10">
      <c r="B184" s="784"/>
      <c r="C184" s="399"/>
      <c r="D184" s="399"/>
      <c r="E184" s="399"/>
      <c r="F184" s="471"/>
      <c r="G184" s="471"/>
      <c r="H184" s="399"/>
      <c r="I184" s="410"/>
      <c r="J184" s="830"/>
    </row>
    <row r="185" spans="2:10">
      <c r="B185" s="784"/>
      <c r="C185" s="399"/>
      <c r="D185" s="399"/>
      <c r="E185" s="399"/>
      <c r="F185" s="471"/>
      <c r="G185" s="471"/>
      <c r="H185" s="399"/>
      <c r="I185" s="410"/>
      <c r="J185" s="830"/>
    </row>
    <row r="186" spans="2:10">
      <c r="B186" s="784"/>
      <c r="C186" s="399"/>
      <c r="D186" s="399"/>
      <c r="E186" s="399"/>
      <c r="F186" s="471"/>
      <c r="G186" s="471"/>
      <c r="H186" s="399"/>
      <c r="I186" s="410"/>
      <c r="J186" s="830"/>
    </row>
    <row r="187" spans="2:10">
      <c r="B187" s="784"/>
      <c r="C187" s="399"/>
      <c r="D187" s="399"/>
      <c r="E187" s="399"/>
      <c r="F187" s="471"/>
      <c r="G187" s="471"/>
      <c r="H187" s="399"/>
      <c r="I187" s="410"/>
      <c r="J187" s="830"/>
    </row>
    <row r="188" spans="2:10">
      <c r="B188" s="784"/>
      <c r="C188" s="399"/>
      <c r="D188" s="399"/>
      <c r="E188" s="399"/>
      <c r="F188" s="471"/>
      <c r="G188" s="471"/>
      <c r="H188" s="399"/>
      <c r="I188" s="410"/>
      <c r="J188" s="830"/>
    </row>
    <row r="189" spans="2:10">
      <c r="B189" s="784"/>
      <c r="C189" s="399"/>
      <c r="D189" s="399"/>
      <c r="E189" s="399"/>
      <c r="F189" s="471"/>
      <c r="G189" s="471"/>
      <c r="H189" s="399"/>
      <c r="I189" s="410"/>
      <c r="J189" s="830"/>
    </row>
    <row r="190" spans="2:10">
      <c r="B190" s="784"/>
      <c r="C190" s="399"/>
      <c r="D190" s="399"/>
      <c r="E190" s="399"/>
      <c r="F190" s="471"/>
      <c r="G190" s="471"/>
      <c r="H190" s="399"/>
      <c r="I190" s="410"/>
      <c r="J190" s="830"/>
    </row>
    <row r="191" spans="2:10">
      <c r="B191" s="784"/>
      <c r="C191" s="399"/>
      <c r="D191" s="399"/>
      <c r="E191" s="399"/>
      <c r="F191" s="471"/>
      <c r="G191" s="471"/>
      <c r="H191" s="399"/>
      <c r="I191" s="410"/>
      <c r="J191" s="830"/>
    </row>
    <row r="192" spans="2:10">
      <c r="B192" s="784"/>
      <c r="C192" s="399"/>
      <c r="D192" s="399"/>
      <c r="E192" s="399"/>
      <c r="F192" s="471"/>
      <c r="G192" s="471"/>
      <c r="H192" s="399"/>
      <c r="I192" s="410"/>
      <c r="J192" s="830"/>
    </row>
    <row r="193" spans="2:10">
      <c r="B193" s="784"/>
      <c r="C193" s="399"/>
      <c r="D193" s="399"/>
      <c r="E193" s="399"/>
      <c r="F193" s="471"/>
      <c r="G193" s="471"/>
      <c r="H193" s="399"/>
      <c r="I193" s="410"/>
      <c r="J193" s="830"/>
    </row>
    <row r="194" spans="2:10">
      <c r="B194" s="784"/>
      <c r="C194" s="399"/>
      <c r="D194" s="399"/>
      <c r="E194" s="399"/>
      <c r="F194" s="471"/>
      <c r="G194" s="471"/>
      <c r="H194" s="399"/>
      <c r="I194" s="410"/>
      <c r="J194" s="830"/>
    </row>
    <row r="195" spans="2:10">
      <c r="B195" s="784"/>
      <c r="C195" s="399"/>
      <c r="D195" s="399"/>
      <c r="E195" s="399"/>
      <c r="F195" s="471"/>
      <c r="G195" s="471"/>
      <c r="H195" s="399"/>
      <c r="I195" s="410"/>
      <c r="J195" s="830"/>
    </row>
    <row r="196" spans="2:10">
      <c r="B196" s="784"/>
      <c r="C196" s="399"/>
      <c r="D196" s="399"/>
      <c r="E196" s="399"/>
      <c r="F196" s="471"/>
      <c r="G196" s="471"/>
      <c r="H196" s="399"/>
      <c r="I196" s="410"/>
      <c r="J196" s="830"/>
    </row>
    <row r="197" spans="2:10">
      <c r="B197" s="784"/>
      <c r="C197" s="399"/>
      <c r="D197" s="399"/>
      <c r="E197" s="399"/>
      <c r="F197" s="471"/>
      <c r="G197" s="471"/>
      <c r="H197" s="399"/>
      <c r="I197" s="410"/>
      <c r="J197" s="830"/>
    </row>
    <row r="198" spans="2:10">
      <c r="B198" s="784"/>
      <c r="C198" s="399"/>
      <c r="D198" s="399"/>
      <c r="E198" s="399"/>
      <c r="F198" s="471"/>
      <c r="G198" s="471"/>
      <c r="H198" s="399"/>
      <c r="I198" s="410"/>
      <c r="J198" s="830"/>
    </row>
    <row r="199" spans="2:10">
      <c r="B199" s="784"/>
      <c r="C199" s="399"/>
      <c r="D199" s="399"/>
      <c r="E199" s="399"/>
      <c r="F199" s="471"/>
      <c r="G199" s="471"/>
      <c r="H199" s="399"/>
      <c r="I199" s="410"/>
      <c r="J199" s="830"/>
    </row>
    <row r="200" spans="2:10">
      <c r="B200" s="784"/>
      <c r="C200" s="399"/>
      <c r="D200" s="399"/>
      <c r="E200" s="399"/>
      <c r="F200" s="471"/>
      <c r="G200" s="471"/>
      <c r="H200" s="399"/>
      <c r="I200" s="410"/>
      <c r="J200" s="830"/>
    </row>
    <row r="201" spans="2:10">
      <c r="B201" s="784"/>
      <c r="C201" s="399"/>
      <c r="D201" s="399"/>
      <c r="E201" s="399"/>
      <c r="F201" s="471"/>
      <c r="G201" s="471"/>
      <c r="H201" s="399"/>
      <c r="I201" s="410"/>
      <c r="J201" s="830"/>
    </row>
    <row r="202" spans="2:10">
      <c r="B202" s="784"/>
      <c r="C202" s="399"/>
      <c r="D202" s="399"/>
      <c r="E202" s="399"/>
      <c r="F202" s="471"/>
      <c r="G202" s="471"/>
      <c r="H202" s="399"/>
      <c r="I202" s="410"/>
      <c r="J202" s="830"/>
    </row>
    <row r="203" spans="2:10">
      <c r="B203" s="784"/>
      <c r="C203" s="399"/>
      <c r="D203" s="399"/>
      <c r="E203" s="399"/>
      <c r="F203" s="471"/>
      <c r="G203" s="471"/>
      <c r="H203" s="399"/>
      <c r="I203" s="410"/>
      <c r="J203" s="830"/>
    </row>
    <row r="204" spans="2:10">
      <c r="B204" s="784"/>
      <c r="C204" s="399"/>
      <c r="D204" s="399"/>
      <c r="E204" s="399"/>
      <c r="F204" s="471"/>
      <c r="G204" s="471"/>
      <c r="H204" s="399"/>
      <c r="I204" s="410"/>
      <c r="J204" s="830"/>
    </row>
    <row r="205" spans="2:10">
      <c r="B205" s="784"/>
      <c r="C205" s="399"/>
      <c r="D205" s="399"/>
      <c r="E205" s="399"/>
      <c r="F205" s="471"/>
      <c r="G205" s="471"/>
      <c r="H205" s="399"/>
      <c r="I205" s="410"/>
      <c r="J205" s="830"/>
    </row>
    <row r="206" spans="2:10">
      <c r="B206" s="784"/>
      <c r="C206" s="399"/>
      <c r="D206" s="399"/>
      <c r="E206" s="399"/>
      <c r="F206" s="471"/>
      <c r="G206" s="471"/>
      <c r="H206" s="399"/>
      <c r="I206" s="410"/>
      <c r="J206" s="830"/>
    </row>
    <row r="207" spans="2:10">
      <c r="B207" s="784"/>
      <c r="C207" s="399"/>
      <c r="D207" s="399"/>
      <c r="E207" s="399"/>
      <c r="F207" s="471"/>
      <c r="G207" s="471"/>
      <c r="H207" s="399"/>
      <c r="I207" s="410"/>
      <c r="J207" s="830"/>
    </row>
    <row r="208" spans="2:10">
      <c r="B208" s="784"/>
      <c r="C208" s="399"/>
      <c r="D208" s="399"/>
      <c r="E208" s="399"/>
      <c r="F208" s="471"/>
      <c r="G208" s="471"/>
      <c r="H208" s="399"/>
      <c r="I208" s="410"/>
      <c r="J208" s="830"/>
    </row>
    <row r="209" spans="2:10">
      <c r="B209" s="784"/>
      <c r="C209" s="399"/>
      <c r="D209" s="399"/>
      <c r="E209" s="399"/>
      <c r="F209" s="471"/>
      <c r="G209" s="471"/>
      <c r="H209" s="399"/>
      <c r="I209" s="410"/>
      <c r="J209" s="830"/>
    </row>
    <row r="210" spans="2:10">
      <c r="B210" s="784"/>
      <c r="C210" s="399"/>
      <c r="D210" s="399"/>
      <c r="E210" s="399"/>
      <c r="F210" s="471"/>
      <c r="G210" s="471"/>
      <c r="H210" s="399"/>
      <c r="I210" s="410"/>
      <c r="J210" s="830"/>
    </row>
    <row r="211" spans="2:10">
      <c r="B211" s="784"/>
      <c r="C211" s="399"/>
      <c r="D211" s="399"/>
      <c r="E211" s="399"/>
      <c r="F211" s="471"/>
      <c r="G211" s="471"/>
      <c r="H211" s="399"/>
      <c r="I211" s="410"/>
      <c r="J211" s="830"/>
    </row>
    <row r="212" spans="2:10">
      <c r="B212" s="784"/>
      <c r="C212" s="399"/>
      <c r="D212" s="399"/>
      <c r="E212" s="399"/>
      <c r="F212" s="471"/>
      <c r="G212" s="471"/>
      <c r="H212" s="399"/>
      <c r="I212" s="410"/>
      <c r="J212" s="830"/>
    </row>
    <row r="213" spans="2:10">
      <c r="B213" s="784"/>
      <c r="C213" s="399"/>
      <c r="D213" s="399"/>
      <c r="E213" s="399"/>
      <c r="F213" s="471"/>
      <c r="G213" s="471"/>
      <c r="H213" s="399"/>
      <c r="I213" s="410"/>
      <c r="J213" s="830"/>
    </row>
    <row r="214" spans="2:10">
      <c r="B214" s="784"/>
      <c r="C214" s="399"/>
      <c r="D214" s="399"/>
      <c r="E214" s="399"/>
      <c r="F214" s="471"/>
      <c r="G214" s="471"/>
      <c r="H214" s="399"/>
      <c r="I214" s="410"/>
      <c r="J214" s="830"/>
    </row>
    <row r="215" spans="2:10">
      <c r="B215" s="784"/>
      <c r="C215" s="399"/>
      <c r="D215" s="399"/>
      <c r="E215" s="399"/>
      <c r="F215" s="471"/>
      <c r="G215" s="471"/>
      <c r="H215" s="399"/>
      <c r="I215" s="410"/>
      <c r="J215" s="830"/>
    </row>
    <row r="216" spans="2:10">
      <c r="B216" s="784"/>
      <c r="C216" s="399"/>
      <c r="D216" s="399"/>
      <c r="E216" s="399"/>
      <c r="F216" s="471"/>
      <c r="G216" s="471"/>
      <c r="H216" s="399"/>
      <c r="I216" s="410"/>
      <c r="J216" s="830"/>
    </row>
    <row r="217" spans="2:10">
      <c r="B217" s="784"/>
      <c r="C217" s="399"/>
      <c r="D217" s="399"/>
      <c r="E217" s="399"/>
      <c r="F217" s="471"/>
      <c r="G217" s="471"/>
      <c r="H217" s="399"/>
      <c r="I217" s="410"/>
      <c r="J217" s="830"/>
    </row>
    <row r="218" spans="2:10">
      <c r="B218" s="784"/>
      <c r="C218" s="399"/>
      <c r="D218" s="399"/>
      <c r="E218" s="399"/>
      <c r="F218" s="471"/>
      <c r="G218" s="471"/>
      <c r="H218" s="399"/>
      <c r="I218" s="410"/>
      <c r="J218" s="830"/>
    </row>
    <row r="219" spans="2:10">
      <c r="B219" s="784"/>
      <c r="C219" s="399"/>
      <c r="D219" s="399"/>
      <c r="E219" s="399"/>
      <c r="F219" s="471"/>
      <c r="G219" s="471"/>
      <c r="H219" s="399"/>
      <c r="I219" s="410"/>
      <c r="J219" s="830"/>
    </row>
    <row r="220" spans="2:10">
      <c r="B220" s="784"/>
      <c r="C220" s="399"/>
      <c r="D220" s="399"/>
      <c r="E220" s="399"/>
      <c r="F220" s="471"/>
      <c r="G220" s="471"/>
      <c r="H220" s="399"/>
      <c r="I220" s="410"/>
      <c r="J220" s="830"/>
    </row>
    <row r="221" spans="2:10">
      <c r="B221" s="784"/>
      <c r="C221" s="399"/>
      <c r="D221" s="399"/>
      <c r="E221" s="399"/>
      <c r="F221" s="471"/>
      <c r="G221" s="471"/>
      <c r="H221" s="399"/>
      <c r="I221" s="410"/>
      <c r="J221" s="830"/>
    </row>
    <row r="222" spans="2:10">
      <c r="B222" s="784"/>
      <c r="C222" s="399"/>
      <c r="D222" s="399"/>
      <c r="E222" s="399"/>
      <c r="F222" s="471"/>
      <c r="G222" s="471"/>
      <c r="H222" s="399"/>
      <c r="I222" s="410"/>
      <c r="J222" s="830"/>
    </row>
    <row r="223" spans="2:10">
      <c r="B223" s="784"/>
      <c r="C223" s="399"/>
      <c r="D223" s="399"/>
      <c r="E223" s="399"/>
      <c r="F223" s="471"/>
      <c r="G223" s="471"/>
      <c r="H223" s="399"/>
      <c r="I223" s="410"/>
      <c r="J223" s="830"/>
    </row>
    <row r="224" spans="2:10">
      <c r="B224" s="784"/>
      <c r="C224" s="399"/>
      <c r="D224" s="399"/>
      <c r="E224" s="399"/>
      <c r="F224" s="471"/>
      <c r="G224" s="471"/>
      <c r="H224" s="399"/>
      <c r="I224" s="410"/>
      <c r="J224" s="830"/>
    </row>
    <row r="225" spans="2:10">
      <c r="B225" s="784"/>
      <c r="C225" s="399"/>
      <c r="D225" s="399"/>
      <c r="E225" s="399"/>
      <c r="F225" s="471"/>
      <c r="G225" s="471"/>
      <c r="H225" s="399"/>
      <c r="I225" s="410"/>
      <c r="J225" s="830"/>
    </row>
    <row r="226" spans="2:10">
      <c r="B226" s="784"/>
      <c r="C226" s="399"/>
      <c r="D226" s="399"/>
      <c r="E226" s="399"/>
      <c r="F226" s="471"/>
      <c r="G226" s="471"/>
      <c r="H226" s="399"/>
      <c r="I226" s="410"/>
      <c r="J226" s="830"/>
    </row>
    <row r="227" spans="2:10">
      <c r="B227" s="784"/>
      <c r="C227" s="399"/>
      <c r="D227" s="399"/>
      <c r="E227" s="399"/>
      <c r="F227" s="471"/>
      <c r="G227" s="471"/>
      <c r="H227" s="399"/>
      <c r="I227" s="410"/>
      <c r="J227" s="830"/>
    </row>
    <row r="228" spans="2:10">
      <c r="B228" s="784"/>
      <c r="C228" s="399"/>
      <c r="D228" s="399"/>
      <c r="E228" s="399"/>
      <c r="F228" s="471"/>
      <c r="G228" s="471"/>
      <c r="H228" s="399"/>
      <c r="I228" s="410"/>
      <c r="J228" s="830"/>
    </row>
    <row r="229" spans="2:10">
      <c r="B229" s="784"/>
      <c r="C229" s="399"/>
      <c r="D229" s="399"/>
      <c r="E229" s="399"/>
      <c r="F229" s="471"/>
      <c r="G229" s="471"/>
      <c r="H229" s="399"/>
      <c r="I229" s="410"/>
      <c r="J229" s="830"/>
    </row>
    <row r="230" spans="2:10">
      <c r="B230" s="784"/>
      <c r="C230" s="399"/>
      <c r="D230" s="399"/>
      <c r="E230" s="399"/>
      <c r="F230" s="471"/>
      <c r="G230" s="471"/>
      <c r="H230" s="399"/>
      <c r="I230" s="410"/>
      <c r="J230" s="830"/>
    </row>
    <row r="231" spans="2:10">
      <c r="B231" s="784"/>
      <c r="C231" s="399"/>
      <c r="D231" s="399"/>
      <c r="E231" s="399"/>
      <c r="F231" s="471"/>
      <c r="G231" s="471"/>
      <c r="H231" s="399"/>
      <c r="I231" s="410"/>
      <c r="J231" s="830"/>
    </row>
    <row r="232" spans="2:10">
      <c r="B232" s="784"/>
      <c r="C232" s="399"/>
      <c r="D232" s="399"/>
      <c r="E232" s="399"/>
      <c r="F232" s="471"/>
      <c r="G232" s="471"/>
      <c r="H232" s="399"/>
      <c r="I232" s="410"/>
      <c r="J232" s="830"/>
    </row>
    <row r="233" spans="2:10">
      <c r="B233" s="784"/>
      <c r="C233" s="399"/>
      <c r="D233" s="399"/>
      <c r="E233" s="399"/>
      <c r="F233" s="471"/>
      <c r="G233" s="471"/>
      <c r="H233" s="399"/>
      <c r="I233" s="410"/>
      <c r="J233" s="830"/>
    </row>
    <row r="234" spans="2:10">
      <c r="B234" s="784"/>
      <c r="C234" s="399"/>
      <c r="D234" s="399"/>
      <c r="E234" s="399"/>
      <c r="F234" s="471"/>
      <c r="G234" s="471"/>
      <c r="H234" s="399"/>
      <c r="I234" s="410"/>
      <c r="J234" s="830"/>
    </row>
    <row r="235" spans="2:10">
      <c r="B235" s="784"/>
      <c r="C235" s="399"/>
      <c r="D235" s="399"/>
      <c r="E235" s="399"/>
      <c r="F235" s="471"/>
      <c r="G235" s="471"/>
      <c r="H235" s="399"/>
      <c r="I235" s="410"/>
      <c r="J235" s="830"/>
    </row>
    <row r="236" spans="2:10">
      <c r="B236" s="784"/>
      <c r="C236" s="399"/>
      <c r="D236" s="399"/>
      <c r="E236" s="399"/>
      <c r="F236" s="471"/>
      <c r="G236" s="471"/>
      <c r="H236" s="399"/>
      <c r="I236" s="410"/>
      <c r="J236" s="830"/>
    </row>
    <row r="237" spans="2:10">
      <c r="B237" s="784"/>
      <c r="C237" s="399"/>
      <c r="D237" s="399"/>
      <c r="E237" s="399"/>
      <c r="F237" s="471"/>
      <c r="G237" s="471"/>
      <c r="H237" s="399"/>
      <c r="I237" s="410"/>
      <c r="J237" s="830"/>
    </row>
    <row r="238" spans="2:10">
      <c r="B238" s="784"/>
      <c r="C238" s="399"/>
      <c r="D238" s="399"/>
      <c r="E238" s="399"/>
      <c r="F238" s="471"/>
      <c r="G238" s="471"/>
      <c r="H238" s="399"/>
      <c r="I238" s="410"/>
      <c r="J238" s="830"/>
    </row>
    <row r="239" spans="2:10">
      <c r="B239" s="784"/>
      <c r="C239" s="399"/>
      <c r="D239" s="399"/>
      <c r="E239" s="399"/>
      <c r="F239" s="471"/>
      <c r="G239" s="471"/>
      <c r="H239" s="399"/>
      <c r="I239" s="410"/>
      <c r="J239" s="830"/>
    </row>
    <row r="240" spans="2:10">
      <c r="B240" s="784"/>
      <c r="C240" s="399"/>
      <c r="D240" s="399"/>
      <c r="E240" s="399"/>
      <c r="F240" s="471"/>
      <c r="G240" s="471"/>
      <c r="H240" s="399"/>
      <c r="I240" s="410"/>
      <c r="J240" s="830"/>
    </row>
    <row r="241" spans="2:10">
      <c r="B241" s="784"/>
      <c r="C241" s="399"/>
      <c r="D241" s="399"/>
      <c r="E241" s="399"/>
      <c r="F241" s="471"/>
      <c r="G241" s="471"/>
      <c r="H241" s="399"/>
      <c r="I241" s="410"/>
      <c r="J241" s="830"/>
    </row>
    <row r="242" spans="2:10">
      <c r="B242" s="784"/>
      <c r="C242" s="399"/>
      <c r="D242" s="399"/>
      <c r="E242" s="399"/>
      <c r="F242" s="471"/>
      <c r="G242" s="471"/>
      <c r="H242" s="399"/>
      <c r="I242" s="410"/>
      <c r="J242" s="830"/>
    </row>
    <row r="243" spans="2:10">
      <c r="B243" s="784"/>
      <c r="C243" s="399"/>
      <c r="D243" s="399"/>
      <c r="E243" s="399"/>
      <c r="F243" s="471"/>
      <c r="G243" s="471"/>
      <c r="H243" s="399"/>
      <c r="I243" s="410"/>
      <c r="J243" s="830"/>
    </row>
    <row r="244" spans="2:10">
      <c r="B244" s="784"/>
      <c r="C244" s="399"/>
      <c r="D244" s="399"/>
      <c r="E244" s="399"/>
      <c r="F244" s="471"/>
      <c r="G244" s="471"/>
      <c r="H244" s="399"/>
      <c r="I244" s="410"/>
      <c r="J244" s="830"/>
    </row>
    <row r="245" spans="2:10">
      <c r="B245" s="784"/>
      <c r="C245" s="399"/>
      <c r="D245" s="399"/>
      <c r="E245" s="399"/>
      <c r="F245" s="471"/>
      <c r="G245" s="471"/>
      <c r="H245" s="399"/>
      <c r="I245" s="410"/>
      <c r="J245" s="830"/>
    </row>
    <row r="246" spans="2:10">
      <c r="B246" s="784"/>
      <c r="C246" s="399"/>
      <c r="D246" s="399"/>
      <c r="E246" s="399"/>
      <c r="F246" s="471"/>
      <c r="G246" s="471"/>
      <c r="H246" s="399"/>
      <c r="I246" s="410"/>
      <c r="J246" s="830"/>
    </row>
    <row r="247" spans="2:10">
      <c r="B247" s="784"/>
      <c r="C247" s="399"/>
      <c r="D247" s="399"/>
      <c r="E247" s="399"/>
      <c r="F247" s="471"/>
      <c r="G247" s="471"/>
      <c r="H247" s="399"/>
      <c r="I247" s="410"/>
      <c r="J247" s="830"/>
    </row>
    <row r="248" spans="2:10">
      <c r="B248" s="784"/>
      <c r="C248" s="399"/>
      <c r="D248" s="399"/>
      <c r="E248" s="399"/>
      <c r="F248" s="471"/>
      <c r="G248" s="471"/>
      <c r="H248" s="399"/>
      <c r="I248" s="410"/>
      <c r="J248" s="830"/>
    </row>
    <row r="249" spans="2:10">
      <c r="B249" s="784"/>
      <c r="C249" s="399"/>
      <c r="D249" s="399"/>
      <c r="E249" s="399"/>
      <c r="F249" s="471"/>
      <c r="G249" s="471"/>
      <c r="H249" s="399"/>
      <c r="I249" s="410"/>
      <c r="J249" s="830"/>
    </row>
    <row r="250" spans="2:10">
      <c r="B250" s="784"/>
      <c r="C250" s="399"/>
      <c r="D250" s="399"/>
      <c r="E250" s="399"/>
      <c r="F250" s="471"/>
      <c r="G250" s="471"/>
      <c r="H250" s="399"/>
      <c r="I250" s="410"/>
      <c r="J250" s="830"/>
    </row>
    <row r="251" spans="2:10">
      <c r="B251" s="784"/>
      <c r="C251" s="399"/>
      <c r="D251" s="399"/>
      <c r="E251" s="399"/>
      <c r="F251" s="471"/>
      <c r="G251" s="471"/>
      <c r="H251" s="399"/>
      <c r="I251" s="410"/>
      <c r="J251" s="830"/>
    </row>
    <row r="252" spans="2:10">
      <c r="B252" s="784"/>
      <c r="C252" s="399"/>
      <c r="D252" s="399"/>
      <c r="E252" s="399"/>
      <c r="F252" s="471"/>
      <c r="G252" s="471"/>
      <c r="H252" s="399"/>
      <c r="I252" s="410"/>
      <c r="J252" s="830"/>
    </row>
    <row r="253" spans="2:10">
      <c r="B253" s="784"/>
      <c r="C253" s="399"/>
      <c r="D253" s="399"/>
      <c r="E253" s="399"/>
      <c r="F253" s="471"/>
      <c r="G253" s="471"/>
      <c r="H253" s="399"/>
      <c r="I253" s="410"/>
      <c r="J253" s="830"/>
    </row>
    <row r="254" spans="2:10">
      <c r="B254" s="784"/>
      <c r="C254" s="399"/>
      <c r="D254" s="399"/>
      <c r="E254" s="399"/>
      <c r="F254" s="471"/>
      <c r="G254" s="471"/>
      <c r="H254" s="399"/>
      <c r="I254" s="410"/>
      <c r="J254" s="830"/>
    </row>
    <row r="255" spans="2:10">
      <c r="B255" s="784"/>
      <c r="C255" s="399"/>
      <c r="D255" s="399"/>
      <c r="E255" s="399"/>
      <c r="F255" s="471"/>
      <c r="G255" s="471"/>
      <c r="H255" s="399"/>
      <c r="I255" s="410"/>
      <c r="J255" s="830"/>
    </row>
    <row r="256" spans="2:10">
      <c r="B256" s="784"/>
      <c r="C256" s="399"/>
      <c r="D256" s="399"/>
      <c r="E256" s="399"/>
      <c r="F256" s="471"/>
      <c r="G256" s="471"/>
      <c r="H256" s="399"/>
      <c r="I256" s="410"/>
      <c r="J256" s="830"/>
    </row>
    <row r="257" spans="2:10">
      <c r="B257" s="784"/>
      <c r="C257" s="399"/>
      <c r="D257" s="399"/>
      <c r="E257" s="399"/>
      <c r="F257" s="471"/>
      <c r="G257" s="471"/>
      <c r="H257" s="399"/>
      <c r="I257" s="410"/>
      <c r="J257" s="830"/>
    </row>
    <row r="258" spans="2:10">
      <c r="B258" s="784"/>
      <c r="C258" s="399"/>
      <c r="D258" s="399"/>
      <c r="E258" s="399"/>
      <c r="F258" s="471"/>
      <c r="G258" s="471"/>
      <c r="H258" s="399"/>
      <c r="I258" s="410"/>
      <c r="J258" s="830"/>
    </row>
    <row r="259" spans="2:10">
      <c r="B259" s="784"/>
      <c r="C259" s="399"/>
      <c r="D259" s="399"/>
      <c r="E259" s="399"/>
      <c r="F259" s="471"/>
      <c r="G259" s="471"/>
      <c r="H259" s="399"/>
      <c r="I259" s="410"/>
      <c r="J259" s="830"/>
    </row>
    <row r="260" spans="2:10">
      <c r="B260" s="784"/>
      <c r="C260" s="399"/>
      <c r="D260" s="399"/>
      <c r="E260" s="399"/>
      <c r="F260" s="471"/>
      <c r="G260" s="471"/>
      <c r="H260" s="399"/>
      <c r="I260" s="410"/>
      <c r="J260" s="830"/>
    </row>
    <row r="261" spans="2:10">
      <c r="B261" s="784"/>
      <c r="C261" s="399"/>
      <c r="D261" s="399"/>
      <c r="E261" s="399"/>
      <c r="F261" s="471"/>
      <c r="G261" s="471"/>
      <c r="H261" s="399"/>
      <c r="I261" s="410"/>
      <c r="J261" s="830"/>
    </row>
    <row r="262" spans="2:10">
      <c r="B262" s="784"/>
      <c r="C262" s="399"/>
      <c r="D262" s="399"/>
      <c r="E262" s="399"/>
      <c r="F262" s="471"/>
      <c r="G262" s="471"/>
      <c r="H262" s="399"/>
      <c r="I262" s="410"/>
      <c r="J262" s="830"/>
    </row>
    <row r="263" spans="2:10">
      <c r="B263" s="784"/>
      <c r="C263" s="399"/>
      <c r="D263" s="399"/>
      <c r="E263" s="399"/>
      <c r="F263" s="471"/>
      <c r="G263" s="471"/>
      <c r="H263" s="399"/>
      <c r="I263" s="410"/>
      <c r="J263" s="830"/>
    </row>
    <row r="264" spans="2:10">
      <c r="B264" s="784"/>
      <c r="C264" s="399"/>
      <c r="D264" s="399"/>
      <c r="E264" s="399"/>
      <c r="F264" s="471"/>
      <c r="G264" s="471"/>
      <c r="H264" s="399"/>
      <c r="I264" s="410"/>
      <c r="J264" s="830"/>
    </row>
    <row r="265" spans="2:10">
      <c r="B265" s="784"/>
      <c r="C265" s="399"/>
      <c r="D265" s="399"/>
      <c r="E265" s="399"/>
      <c r="F265" s="471"/>
      <c r="G265" s="471"/>
      <c r="H265" s="399"/>
      <c r="I265" s="410"/>
      <c r="J265" s="830"/>
    </row>
    <row r="266" spans="2:10">
      <c r="B266" s="784"/>
      <c r="C266" s="399"/>
      <c r="D266" s="399"/>
      <c r="E266" s="399"/>
      <c r="F266" s="471"/>
      <c r="G266" s="471"/>
      <c r="H266" s="399"/>
      <c r="I266" s="410"/>
      <c r="J266" s="830"/>
    </row>
    <row r="267" spans="2:10">
      <c r="B267" s="784"/>
      <c r="C267" s="399"/>
      <c r="D267" s="399"/>
      <c r="E267" s="399"/>
      <c r="F267" s="471"/>
      <c r="G267" s="471"/>
      <c r="H267" s="399"/>
      <c r="I267" s="410"/>
      <c r="J267" s="830"/>
    </row>
    <row r="268" spans="2:10">
      <c r="B268" s="784"/>
      <c r="C268" s="399"/>
      <c r="D268" s="399"/>
      <c r="E268" s="399"/>
      <c r="F268" s="471"/>
      <c r="G268" s="471"/>
      <c r="H268" s="399"/>
      <c r="I268" s="410"/>
      <c r="J268" s="830"/>
    </row>
    <row r="269" spans="2:10">
      <c r="B269" s="784"/>
      <c r="C269" s="399"/>
      <c r="D269" s="399"/>
      <c r="E269" s="399"/>
      <c r="F269" s="471"/>
      <c r="G269" s="471"/>
      <c r="H269" s="399"/>
      <c r="I269" s="410"/>
      <c r="J269" s="830"/>
    </row>
    <row r="270" spans="2:10">
      <c r="B270" s="784"/>
      <c r="C270" s="399"/>
      <c r="D270" s="399"/>
      <c r="E270" s="399"/>
      <c r="F270" s="471"/>
      <c r="G270" s="471"/>
      <c r="H270" s="399"/>
      <c r="I270" s="410"/>
      <c r="J270" s="830"/>
    </row>
    <row r="271" spans="2:10">
      <c r="B271" s="784"/>
      <c r="C271" s="399"/>
      <c r="D271" s="399"/>
      <c r="E271" s="399"/>
      <c r="F271" s="471"/>
      <c r="G271" s="471"/>
      <c r="H271" s="399"/>
      <c r="I271" s="410"/>
      <c r="J271" s="830"/>
    </row>
    <row r="272" spans="2:10">
      <c r="B272" s="784"/>
      <c r="C272" s="399"/>
      <c r="D272" s="399"/>
      <c r="E272" s="399"/>
      <c r="F272" s="471"/>
      <c r="G272" s="471"/>
      <c r="H272" s="399"/>
      <c r="I272" s="410"/>
      <c r="J272" s="830"/>
    </row>
    <row r="273" spans="2:10">
      <c r="B273" s="784"/>
      <c r="C273" s="399"/>
      <c r="D273" s="399"/>
      <c r="E273" s="399"/>
      <c r="F273" s="471"/>
      <c r="G273" s="471"/>
      <c r="H273" s="399"/>
      <c r="I273" s="410"/>
      <c r="J273" s="830"/>
    </row>
    <row r="274" spans="2:10">
      <c r="B274" s="784"/>
      <c r="C274" s="399"/>
      <c r="D274" s="399"/>
      <c r="E274" s="399"/>
      <c r="F274" s="471"/>
      <c r="G274" s="471"/>
      <c r="H274" s="399"/>
      <c r="I274" s="410"/>
      <c r="J274" s="830"/>
    </row>
    <row r="275" spans="2:10">
      <c r="B275" s="784"/>
      <c r="C275" s="399"/>
      <c r="D275" s="399"/>
      <c r="E275" s="399"/>
      <c r="F275" s="471"/>
      <c r="G275" s="471"/>
      <c r="H275" s="399"/>
      <c r="I275" s="410"/>
      <c r="J275" s="830"/>
    </row>
    <row r="276" spans="2:10">
      <c r="B276" s="784"/>
      <c r="C276" s="399"/>
      <c r="D276" s="399"/>
      <c r="E276" s="399"/>
      <c r="F276" s="471"/>
      <c r="G276" s="471"/>
      <c r="H276" s="399"/>
      <c r="I276" s="410"/>
      <c r="J276" s="830"/>
    </row>
    <row r="277" spans="2:10">
      <c r="B277" s="784"/>
      <c r="C277" s="399"/>
      <c r="D277" s="399"/>
      <c r="E277" s="399"/>
      <c r="F277" s="471"/>
      <c r="G277" s="471"/>
      <c r="H277" s="399"/>
      <c r="I277" s="410"/>
      <c r="J277" s="830"/>
    </row>
    <row r="278" spans="2:10">
      <c r="B278" s="784"/>
      <c r="C278" s="399"/>
      <c r="D278" s="399"/>
      <c r="E278" s="399"/>
      <c r="F278" s="471"/>
      <c r="G278" s="471"/>
      <c r="H278" s="399"/>
      <c r="I278" s="410"/>
      <c r="J278" s="830"/>
    </row>
    <row r="279" spans="2:10">
      <c r="B279" s="784"/>
      <c r="C279" s="399"/>
      <c r="D279" s="399"/>
      <c r="E279" s="399"/>
      <c r="F279" s="471"/>
      <c r="G279" s="471"/>
      <c r="H279" s="399"/>
      <c r="I279" s="410"/>
      <c r="J279" s="830"/>
    </row>
    <row r="280" spans="2:10">
      <c r="B280" s="784"/>
      <c r="C280" s="399"/>
      <c r="D280" s="399"/>
      <c r="E280" s="399"/>
      <c r="F280" s="471"/>
      <c r="G280" s="471"/>
      <c r="H280" s="399"/>
      <c r="I280" s="410"/>
      <c r="J280" s="830"/>
    </row>
    <row r="281" spans="2:10">
      <c r="B281" s="784"/>
      <c r="C281" s="399"/>
      <c r="D281" s="399"/>
      <c r="E281" s="399"/>
      <c r="F281" s="471"/>
      <c r="G281" s="471"/>
      <c r="H281" s="399"/>
      <c r="I281" s="410"/>
      <c r="J281" s="830"/>
    </row>
    <row r="282" spans="2:10">
      <c r="B282" s="784"/>
      <c r="C282" s="399"/>
      <c r="D282" s="399"/>
      <c r="E282" s="399"/>
      <c r="F282" s="471"/>
      <c r="G282" s="471"/>
      <c r="H282" s="399"/>
      <c r="I282" s="410"/>
      <c r="J282" s="830"/>
    </row>
    <row r="283" spans="2:10">
      <c r="B283" s="784"/>
      <c r="C283" s="399"/>
      <c r="D283" s="399"/>
      <c r="E283" s="399"/>
      <c r="F283" s="471"/>
      <c r="G283" s="471"/>
      <c r="H283" s="399"/>
      <c r="I283" s="410"/>
      <c r="J283" s="830"/>
    </row>
    <row r="284" spans="2:10">
      <c r="B284" s="784"/>
      <c r="C284" s="399"/>
      <c r="D284" s="399"/>
      <c r="E284" s="399"/>
      <c r="F284" s="471"/>
      <c r="G284" s="471"/>
      <c r="H284" s="399"/>
      <c r="I284" s="410"/>
      <c r="J284" s="830"/>
    </row>
    <row r="285" spans="2:10">
      <c r="B285" s="784"/>
      <c r="C285" s="399"/>
      <c r="D285" s="399"/>
      <c r="E285" s="399"/>
      <c r="F285" s="471"/>
      <c r="G285" s="471"/>
      <c r="H285" s="399"/>
      <c r="I285" s="410"/>
      <c r="J285" s="830"/>
    </row>
    <row r="286" spans="2:10">
      <c r="B286" s="784"/>
      <c r="C286" s="399"/>
      <c r="D286" s="399"/>
      <c r="E286" s="399"/>
      <c r="F286" s="471"/>
      <c r="G286" s="471"/>
      <c r="H286" s="399"/>
      <c r="I286" s="410"/>
      <c r="J286" s="830"/>
    </row>
    <row r="287" spans="2:10">
      <c r="B287" s="784"/>
      <c r="C287" s="399"/>
      <c r="D287" s="399"/>
      <c r="E287" s="399"/>
      <c r="F287" s="471"/>
      <c r="G287" s="471"/>
      <c r="H287" s="399"/>
      <c r="I287" s="410"/>
      <c r="J287" s="830"/>
    </row>
    <row r="288" spans="2:10">
      <c r="B288" s="784"/>
      <c r="C288" s="399"/>
      <c r="D288" s="399"/>
      <c r="E288" s="399"/>
      <c r="F288" s="471"/>
      <c r="G288" s="471"/>
      <c r="H288" s="399"/>
      <c r="I288" s="410"/>
      <c r="J288" s="830"/>
    </row>
    <row r="289" spans="2:10">
      <c r="B289" s="784"/>
      <c r="C289" s="399"/>
      <c r="D289" s="399"/>
      <c r="E289" s="399"/>
      <c r="F289" s="471"/>
      <c r="G289" s="471"/>
      <c r="H289" s="399"/>
      <c r="I289" s="410"/>
      <c r="J289" s="830"/>
    </row>
    <row r="290" spans="2:10">
      <c r="B290" s="784"/>
      <c r="C290" s="399"/>
      <c r="D290" s="399"/>
      <c r="E290" s="399"/>
      <c r="F290" s="471"/>
      <c r="G290" s="471"/>
      <c r="H290" s="399"/>
      <c r="I290" s="410"/>
      <c r="J290" s="830"/>
    </row>
    <row r="291" spans="2:10">
      <c r="B291" s="784"/>
      <c r="C291" s="399"/>
      <c r="D291" s="399"/>
      <c r="E291" s="399"/>
      <c r="F291" s="471"/>
      <c r="G291" s="471"/>
      <c r="H291" s="399"/>
      <c r="I291" s="410"/>
      <c r="J291" s="830"/>
    </row>
    <row r="292" spans="2:10">
      <c r="B292" s="784"/>
      <c r="C292" s="399"/>
      <c r="D292" s="399"/>
      <c r="E292" s="399"/>
      <c r="F292" s="471"/>
      <c r="G292" s="471"/>
      <c r="H292" s="399"/>
      <c r="I292" s="410"/>
      <c r="J292" s="830"/>
    </row>
    <row r="293" spans="2:10">
      <c r="B293" s="784"/>
      <c r="C293" s="399"/>
      <c r="D293" s="399"/>
      <c r="E293" s="399"/>
      <c r="F293" s="471"/>
      <c r="G293" s="471"/>
      <c r="H293" s="399"/>
      <c r="I293" s="410"/>
      <c r="J293" s="830"/>
    </row>
    <row r="294" spans="2:10">
      <c r="B294" s="784"/>
      <c r="C294" s="399"/>
      <c r="D294" s="399"/>
      <c r="E294" s="399"/>
      <c r="F294" s="471"/>
      <c r="G294" s="471"/>
      <c r="H294" s="399"/>
      <c r="I294" s="410"/>
      <c r="J294" s="830"/>
    </row>
    <row r="295" spans="2:10">
      <c r="B295" s="784"/>
      <c r="C295" s="399"/>
      <c r="D295" s="399"/>
      <c r="E295" s="399"/>
      <c r="F295" s="471"/>
      <c r="G295" s="471"/>
      <c r="H295" s="399"/>
      <c r="I295" s="410"/>
      <c r="J295" s="830"/>
    </row>
    <row r="296" spans="2:10">
      <c r="B296" s="784"/>
      <c r="C296" s="399"/>
      <c r="D296" s="399"/>
      <c r="E296" s="399"/>
      <c r="F296" s="471"/>
      <c r="G296" s="471"/>
      <c r="H296" s="399"/>
      <c r="I296" s="410"/>
      <c r="J296" s="830"/>
    </row>
    <row r="297" spans="2:10">
      <c r="B297" s="784"/>
      <c r="C297" s="399"/>
      <c r="D297" s="399"/>
      <c r="E297" s="399"/>
      <c r="F297" s="471"/>
      <c r="G297" s="471"/>
      <c r="H297" s="399"/>
      <c r="I297" s="410"/>
      <c r="J297" s="830"/>
    </row>
    <row r="298" spans="2:10">
      <c r="B298" s="784"/>
      <c r="C298" s="399"/>
      <c r="D298" s="399"/>
      <c r="E298" s="399"/>
      <c r="F298" s="471"/>
      <c r="G298" s="471"/>
      <c r="H298" s="399"/>
      <c r="I298" s="410"/>
      <c r="J298" s="830"/>
    </row>
    <row r="299" spans="2:10">
      <c r="B299" s="784"/>
      <c r="C299" s="399"/>
      <c r="D299" s="399"/>
      <c r="E299" s="399"/>
      <c r="F299" s="471"/>
      <c r="G299" s="471"/>
      <c r="H299" s="399"/>
      <c r="I299" s="410"/>
      <c r="J299" s="830"/>
    </row>
    <row r="300" spans="2:10">
      <c r="B300" s="784"/>
      <c r="C300" s="399"/>
      <c r="D300" s="399"/>
      <c r="E300" s="399"/>
      <c r="F300" s="471"/>
      <c r="G300" s="471"/>
      <c r="H300" s="399"/>
      <c r="I300" s="410"/>
      <c r="J300" s="830"/>
    </row>
    <row r="301" spans="2:10">
      <c r="B301" s="784"/>
      <c r="C301" s="399"/>
      <c r="D301" s="399"/>
      <c r="E301" s="399"/>
      <c r="F301" s="471"/>
      <c r="G301" s="471"/>
      <c r="H301" s="399"/>
      <c r="I301" s="410"/>
      <c r="J301" s="830"/>
    </row>
    <row r="302" spans="2:10">
      <c r="B302" s="784"/>
      <c r="C302" s="399"/>
      <c r="D302" s="399"/>
      <c r="E302" s="399"/>
      <c r="F302" s="471"/>
      <c r="G302" s="471"/>
      <c r="H302" s="399"/>
      <c r="I302" s="410"/>
      <c r="J302" s="830"/>
    </row>
    <row r="303" spans="2:10">
      <c r="B303" s="784"/>
      <c r="C303" s="399"/>
      <c r="D303" s="399"/>
      <c r="E303" s="399"/>
      <c r="F303" s="471"/>
      <c r="G303" s="471"/>
      <c r="H303" s="399"/>
      <c r="I303" s="410"/>
      <c r="J303" s="830"/>
    </row>
    <row r="304" spans="2:10">
      <c r="B304" s="784"/>
      <c r="C304" s="399"/>
      <c r="D304" s="399"/>
      <c r="E304" s="399"/>
      <c r="F304" s="471"/>
      <c r="G304" s="471"/>
      <c r="H304" s="399"/>
      <c r="I304" s="410"/>
      <c r="J304" s="830"/>
    </row>
    <row r="305" spans="2:10">
      <c r="B305" s="784"/>
      <c r="C305" s="399"/>
      <c r="D305" s="399"/>
      <c r="E305" s="399"/>
      <c r="F305" s="471"/>
      <c r="G305" s="471"/>
      <c r="H305" s="399"/>
      <c r="I305" s="410"/>
      <c r="J305" s="830"/>
    </row>
    <row r="306" spans="2:10">
      <c r="B306" s="784"/>
      <c r="C306" s="399"/>
      <c r="D306" s="399"/>
      <c r="E306" s="399"/>
      <c r="F306" s="471"/>
      <c r="G306" s="471"/>
      <c r="H306" s="399"/>
      <c r="I306" s="410"/>
      <c r="J306" s="830"/>
    </row>
    <row r="307" spans="2:10">
      <c r="B307" s="784"/>
      <c r="C307" s="399"/>
      <c r="D307" s="399"/>
      <c r="E307" s="399"/>
      <c r="F307" s="471"/>
      <c r="G307" s="471"/>
      <c r="H307" s="399"/>
      <c r="I307" s="410"/>
      <c r="J307" s="830"/>
    </row>
    <row r="308" spans="2:10">
      <c r="B308" s="784"/>
      <c r="C308" s="399"/>
      <c r="D308" s="399"/>
      <c r="E308" s="399"/>
      <c r="F308" s="471"/>
      <c r="G308" s="471"/>
      <c r="H308" s="399"/>
      <c r="I308" s="410"/>
      <c r="J308" s="830"/>
    </row>
    <row r="309" spans="2:10">
      <c r="B309" s="784"/>
      <c r="C309" s="399"/>
      <c r="D309" s="399"/>
      <c r="E309" s="399"/>
      <c r="F309" s="471"/>
      <c r="G309" s="471"/>
      <c r="H309" s="399"/>
      <c r="I309" s="410"/>
      <c r="J309" s="830"/>
    </row>
    <row r="310" spans="2:10">
      <c r="B310" s="784"/>
      <c r="C310" s="399"/>
      <c r="D310" s="399"/>
      <c r="E310" s="399"/>
      <c r="F310" s="471"/>
      <c r="G310" s="471"/>
      <c r="H310" s="399"/>
      <c r="I310" s="410"/>
      <c r="J310" s="830"/>
    </row>
    <row r="311" spans="2:10">
      <c r="B311" s="784"/>
      <c r="C311" s="399"/>
      <c r="D311" s="399"/>
      <c r="E311" s="399"/>
      <c r="F311" s="471"/>
      <c r="G311" s="471"/>
      <c r="H311" s="399"/>
      <c r="I311" s="410"/>
      <c r="J311" s="830"/>
    </row>
    <row r="312" spans="2:10">
      <c r="B312" s="784"/>
      <c r="C312" s="399"/>
      <c r="D312" s="399"/>
      <c r="E312" s="399"/>
      <c r="F312" s="471"/>
      <c r="G312" s="471"/>
      <c r="H312" s="399"/>
      <c r="I312" s="410"/>
      <c r="J312" s="830"/>
    </row>
    <row r="313" spans="2:10">
      <c r="B313" s="784"/>
      <c r="C313" s="399"/>
      <c r="D313" s="399"/>
      <c r="E313" s="399"/>
      <c r="F313" s="471"/>
      <c r="G313" s="471"/>
      <c r="H313" s="399"/>
      <c r="I313" s="410"/>
      <c r="J313" s="830"/>
    </row>
    <row r="314" spans="2:10">
      <c r="B314" s="784"/>
      <c r="C314" s="399"/>
      <c r="D314" s="399"/>
      <c r="E314" s="399"/>
      <c r="F314" s="471"/>
      <c r="G314" s="471"/>
      <c r="H314" s="399"/>
      <c r="I314" s="410"/>
      <c r="J314" s="830"/>
    </row>
    <row r="315" spans="2:10">
      <c r="B315" s="784"/>
      <c r="C315" s="399"/>
      <c r="D315" s="399"/>
      <c r="E315" s="399"/>
      <c r="F315" s="471"/>
      <c r="G315" s="471"/>
      <c r="H315" s="399"/>
      <c r="I315" s="410"/>
      <c r="J315" s="830"/>
    </row>
    <row r="316" spans="2:10">
      <c r="B316" s="784"/>
      <c r="C316" s="399"/>
      <c r="D316" s="399"/>
      <c r="E316" s="399"/>
      <c r="F316" s="471"/>
      <c r="G316" s="471"/>
      <c r="H316" s="399"/>
      <c r="I316" s="410"/>
      <c r="J316" s="830"/>
    </row>
    <row r="317" spans="2:10">
      <c r="B317" s="784"/>
      <c r="C317" s="399"/>
      <c r="D317" s="399"/>
      <c r="E317" s="399"/>
      <c r="F317" s="471"/>
      <c r="G317" s="471"/>
      <c r="H317" s="399"/>
      <c r="I317" s="410"/>
      <c r="J317" s="830"/>
    </row>
    <row r="318" spans="2:10">
      <c r="B318" s="784"/>
      <c r="C318" s="399"/>
      <c r="D318" s="399"/>
      <c r="E318" s="399"/>
      <c r="F318" s="471"/>
      <c r="G318" s="471"/>
      <c r="H318" s="399"/>
      <c r="I318" s="410"/>
      <c r="J318" s="830"/>
    </row>
    <row r="319" spans="2:10">
      <c r="B319" s="784"/>
      <c r="C319" s="399"/>
      <c r="D319" s="399"/>
      <c r="E319" s="399"/>
      <c r="F319" s="471"/>
      <c r="G319" s="471"/>
      <c r="H319" s="399"/>
      <c r="I319" s="410"/>
      <c r="J319" s="830"/>
    </row>
    <row r="320" spans="2:10">
      <c r="B320" s="784"/>
      <c r="C320" s="399"/>
      <c r="D320" s="399"/>
      <c r="E320" s="399"/>
      <c r="F320" s="471"/>
      <c r="G320" s="471"/>
      <c r="H320" s="399"/>
      <c r="I320" s="410"/>
      <c r="J320" s="830"/>
    </row>
    <row r="321" spans="2:10">
      <c r="B321" s="784"/>
      <c r="C321" s="399"/>
      <c r="D321" s="399"/>
      <c r="E321" s="399"/>
      <c r="F321" s="471"/>
      <c r="G321" s="471"/>
      <c r="H321" s="399"/>
      <c r="I321" s="410"/>
      <c r="J321" s="830"/>
    </row>
    <row r="322" spans="2:10">
      <c r="B322" s="784"/>
      <c r="C322" s="399"/>
      <c r="D322" s="399"/>
      <c r="E322" s="399"/>
      <c r="F322" s="471"/>
      <c r="G322" s="471"/>
      <c r="H322" s="399"/>
      <c r="I322" s="410"/>
      <c r="J322" s="830"/>
    </row>
    <row r="323" spans="2:10">
      <c r="B323" s="784"/>
      <c r="C323" s="399"/>
      <c r="D323" s="399"/>
      <c r="E323" s="399"/>
      <c r="F323" s="471"/>
      <c r="G323" s="471"/>
      <c r="H323" s="399"/>
      <c r="I323" s="410"/>
      <c r="J323" s="830"/>
    </row>
    <row r="324" spans="2:10">
      <c r="B324" s="784"/>
      <c r="C324" s="399"/>
      <c r="D324" s="399"/>
      <c r="E324" s="399"/>
      <c r="F324" s="471"/>
      <c r="G324" s="471"/>
      <c r="H324" s="399"/>
      <c r="I324" s="410"/>
      <c r="J324" s="830"/>
    </row>
    <row r="325" spans="2:10">
      <c r="B325" s="784"/>
      <c r="C325" s="399"/>
      <c r="D325" s="399"/>
      <c r="E325" s="399"/>
      <c r="F325" s="471"/>
      <c r="G325" s="471"/>
      <c r="H325" s="399"/>
      <c r="I325" s="410"/>
      <c r="J325" s="830"/>
    </row>
    <row r="326" spans="2:10">
      <c r="B326" s="784"/>
      <c r="C326" s="399"/>
      <c r="D326" s="399"/>
      <c r="E326" s="399"/>
      <c r="F326" s="471"/>
      <c r="G326" s="471"/>
      <c r="H326" s="399"/>
      <c r="I326" s="410"/>
      <c r="J326" s="830"/>
    </row>
    <row r="327" spans="2:10">
      <c r="B327" s="784"/>
      <c r="C327" s="399"/>
      <c r="D327" s="399"/>
      <c r="E327" s="399"/>
      <c r="F327" s="471"/>
      <c r="G327" s="471"/>
      <c r="H327" s="399"/>
      <c r="I327" s="410"/>
      <c r="J327" s="830"/>
    </row>
    <row r="328" spans="2:10">
      <c r="B328" s="784"/>
      <c r="C328" s="399"/>
      <c r="D328" s="399"/>
      <c r="E328" s="399"/>
      <c r="F328" s="471"/>
      <c r="G328" s="471"/>
      <c r="H328" s="399"/>
      <c r="I328" s="410"/>
      <c r="J328" s="830"/>
    </row>
    <row r="329" spans="2:10">
      <c r="B329" s="784"/>
      <c r="C329" s="399"/>
      <c r="D329" s="399"/>
      <c r="E329" s="399"/>
      <c r="F329" s="471"/>
      <c r="G329" s="471"/>
      <c r="H329" s="399"/>
      <c r="I329" s="410"/>
      <c r="J329" s="830"/>
    </row>
    <row r="330" spans="2:10">
      <c r="B330" s="784"/>
      <c r="C330" s="399"/>
      <c r="D330" s="399"/>
      <c r="E330" s="399"/>
      <c r="F330" s="471"/>
      <c r="G330" s="471"/>
      <c r="H330" s="399"/>
      <c r="I330" s="410"/>
      <c r="J330" s="830"/>
    </row>
    <row r="331" spans="2:10">
      <c r="B331" s="784"/>
      <c r="C331" s="399"/>
      <c r="D331" s="399"/>
      <c r="E331" s="399"/>
      <c r="F331" s="471"/>
      <c r="G331" s="471"/>
      <c r="H331" s="399"/>
      <c r="I331" s="410"/>
      <c r="J331" s="830"/>
    </row>
    <row r="332" spans="2:10">
      <c r="B332" s="784"/>
      <c r="C332" s="399"/>
      <c r="D332" s="399"/>
      <c r="E332" s="399"/>
      <c r="F332" s="471"/>
      <c r="G332" s="471"/>
      <c r="H332" s="399"/>
      <c r="I332" s="410"/>
      <c r="J332" s="830"/>
    </row>
    <row r="333" spans="2:10">
      <c r="B333" s="784"/>
      <c r="C333" s="399"/>
      <c r="D333" s="399"/>
      <c r="E333" s="399"/>
      <c r="F333" s="471"/>
      <c r="G333" s="471"/>
      <c r="H333" s="399"/>
      <c r="I333" s="410"/>
      <c r="J333" s="830"/>
    </row>
    <row r="334" spans="2:10">
      <c r="B334" s="784"/>
      <c r="C334" s="399"/>
      <c r="D334" s="399"/>
      <c r="E334" s="399"/>
      <c r="F334" s="471"/>
      <c r="G334" s="471"/>
      <c r="H334" s="399"/>
      <c r="I334" s="410"/>
      <c r="J334" s="830"/>
    </row>
    <row r="335" spans="2:10">
      <c r="B335" s="784"/>
      <c r="C335" s="399"/>
      <c r="D335" s="399"/>
      <c r="E335" s="399"/>
      <c r="F335" s="471"/>
      <c r="G335" s="471"/>
      <c r="H335" s="399"/>
      <c r="I335" s="410"/>
      <c r="J335" s="830"/>
    </row>
    <row r="336" spans="2:10">
      <c r="B336" s="784"/>
      <c r="C336" s="399"/>
      <c r="D336" s="399"/>
      <c r="E336" s="399"/>
      <c r="F336" s="471"/>
      <c r="G336" s="471"/>
      <c r="H336" s="399"/>
      <c r="I336" s="410"/>
      <c r="J336" s="830"/>
    </row>
    <row r="337" spans="2:10">
      <c r="B337" s="784"/>
      <c r="C337" s="399"/>
      <c r="D337" s="399"/>
      <c r="E337" s="399"/>
      <c r="F337" s="471"/>
      <c r="G337" s="471"/>
      <c r="H337" s="399"/>
      <c r="I337" s="410"/>
      <c r="J337" s="830"/>
    </row>
    <row r="338" spans="2:10">
      <c r="B338" s="784"/>
      <c r="C338" s="399"/>
      <c r="D338" s="399"/>
      <c r="E338" s="399"/>
      <c r="F338" s="471"/>
      <c r="G338" s="471"/>
      <c r="H338" s="399"/>
      <c r="I338" s="410"/>
      <c r="J338" s="830"/>
    </row>
    <row r="339" spans="2:10">
      <c r="B339" s="784"/>
      <c r="C339" s="399"/>
      <c r="D339" s="399"/>
      <c r="E339" s="399"/>
      <c r="F339" s="471"/>
      <c r="G339" s="471"/>
      <c r="H339" s="399"/>
      <c r="I339" s="410"/>
      <c r="J339" s="830"/>
    </row>
    <row r="340" spans="2:10">
      <c r="B340" s="784"/>
      <c r="C340" s="399"/>
      <c r="D340" s="399"/>
      <c r="E340" s="399"/>
      <c r="F340" s="471"/>
      <c r="G340" s="471"/>
      <c r="H340" s="399"/>
      <c r="I340" s="410"/>
      <c r="J340" s="830"/>
    </row>
    <row r="341" spans="2:10">
      <c r="B341" s="784"/>
      <c r="C341" s="399"/>
      <c r="D341" s="399"/>
      <c r="E341" s="399"/>
      <c r="F341" s="471"/>
      <c r="G341" s="471"/>
      <c r="H341" s="399"/>
      <c r="I341" s="410"/>
      <c r="J341" s="830"/>
    </row>
    <row r="342" spans="2:10">
      <c r="B342" s="784"/>
      <c r="C342" s="399"/>
      <c r="D342" s="399"/>
      <c r="E342" s="399"/>
      <c r="F342" s="471"/>
      <c r="G342" s="471"/>
      <c r="H342" s="399"/>
      <c r="I342" s="410"/>
      <c r="J342" s="830"/>
    </row>
    <row r="343" spans="2:10">
      <c r="B343" s="784"/>
      <c r="C343" s="399"/>
      <c r="D343" s="399"/>
      <c r="E343" s="399"/>
      <c r="F343" s="471"/>
      <c r="G343" s="471"/>
      <c r="H343" s="399"/>
      <c r="I343" s="410"/>
      <c r="J343" s="830"/>
    </row>
    <row r="344" spans="2:10">
      <c r="B344" s="784"/>
      <c r="C344" s="399"/>
      <c r="D344" s="399"/>
      <c r="E344" s="399"/>
      <c r="F344" s="471"/>
      <c r="G344" s="471"/>
      <c r="H344" s="399"/>
      <c r="I344" s="410"/>
      <c r="J344" s="830"/>
    </row>
    <row r="345" spans="2:10">
      <c r="B345" s="784"/>
      <c r="C345" s="399"/>
      <c r="D345" s="399"/>
      <c r="E345" s="399"/>
      <c r="F345" s="471"/>
      <c r="G345" s="471"/>
      <c r="H345" s="399"/>
      <c r="I345" s="410"/>
      <c r="J345" s="830"/>
    </row>
    <row r="346" spans="2:10">
      <c r="B346" s="784"/>
      <c r="C346" s="399"/>
      <c r="D346" s="399"/>
      <c r="E346" s="399"/>
      <c r="F346" s="471"/>
      <c r="G346" s="471"/>
      <c r="H346" s="399"/>
      <c r="I346" s="410"/>
      <c r="J346" s="830"/>
    </row>
    <row r="347" spans="2:10">
      <c r="B347" s="784"/>
      <c r="C347" s="399"/>
      <c r="D347" s="399"/>
      <c r="E347" s="399"/>
      <c r="F347" s="471"/>
      <c r="G347" s="471"/>
      <c r="H347" s="399"/>
      <c r="I347" s="410"/>
      <c r="J347" s="830"/>
    </row>
    <row r="348" spans="2:10">
      <c r="B348" s="784"/>
      <c r="C348" s="399"/>
      <c r="D348" s="399"/>
      <c r="E348" s="399"/>
      <c r="F348" s="471"/>
      <c r="G348" s="471"/>
      <c r="H348" s="399"/>
      <c r="I348" s="410"/>
      <c r="J348" s="830"/>
    </row>
    <row r="349" spans="2:10">
      <c r="B349" s="784"/>
      <c r="C349" s="399"/>
      <c r="D349" s="399"/>
      <c r="E349" s="399"/>
      <c r="F349" s="471"/>
      <c r="G349" s="471"/>
      <c r="H349" s="399"/>
      <c r="I349" s="410"/>
      <c r="J349" s="830"/>
    </row>
    <row r="350" spans="2:10">
      <c r="B350" s="784"/>
      <c r="C350" s="399"/>
      <c r="D350" s="399"/>
      <c r="E350" s="399"/>
      <c r="F350" s="471"/>
      <c r="G350" s="471"/>
      <c r="H350" s="399"/>
      <c r="I350" s="410"/>
      <c r="J350" s="830"/>
    </row>
    <row r="351" spans="2:10">
      <c r="B351" s="784"/>
      <c r="C351" s="399"/>
      <c r="D351" s="399"/>
      <c r="E351" s="399"/>
      <c r="F351" s="471"/>
      <c r="G351" s="471"/>
      <c r="H351" s="399"/>
      <c r="I351" s="410"/>
      <c r="J351" s="830"/>
    </row>
    <row r="352" spans="2:10">
      <c r="B352" s="784"/>
      <c r="C352" s="399"/>
      <c r="D352" s="399"/>
      <c r="E352" s="399"/>
      <c r="F352" s="471"/>
      <c r="G352" s="471"/>
      <c r="H352" s="399"/>
      <c r="I352" s="410"/>
      <c r="J352" s="830"/>
    </row>
    <row r="353" spans="2:10">
      <c r="B353" s="784"/>
      <c r="C353" s="399"/>
      <c r="D353" s="399"/>
      <c r="E353" s="399"/>
      <c r="F353" s="471"/>
      <c r="G353" s="471"/>
      <c r="H353" s="399"/>
      <c r="I353" s="410"/>
      <c r="J353" s="830"/>
    </row>
    <row r="354" spans="2:10">
      <c r="B354" s="784"/>
      <c r="C354" s="399"/>
      <c r="D354" s="399"/>
      <c r="E354" s="399"/>
      <c r="F354" s="471"/>
      <c r="G354" s="471"/>
      <c r="H354" s="399"/>
      <c r="I354" s="410"/>
      <c r="J354" s="830"/>
    </row>
    <row r="355" spans="2:10">
      <c r="B355" s="784"/>
      <c r="C355" s="399"/>
      <c r="D355" s="399"/>
      <c r="E355" s="399"/>
      <c r="F355" s="471"/>
      <c r="G355" s="471"/>
      <c r="H355" s="399"/>
      <c r="I355" s="410"/>
      <c r="J355" s="830"/>
    </row>
    <row r="356" spans="2:10">
      <c r="B356" s="784"/>
      <c r="C356" s="399"/>
      <c r="D356" s="399"/>
      <c r="E356" s="399"/>
      <c r="F356" s="471"/>
      <c r="G356" s="471"/>
      <c r="H356" s="399"/>
      <c r="I356" s="410"/>
      <c r="J356" s="830"/>
    </row>
    <row r="357" spans="2:10">
      <c r="B357" s="784"/>
      <c r="C357" s="399"/>
      <c r="D357" s="399"/>
      <c r="E357" s="399"/>
      <c r="F357" s="471"/>
      <c r="G357" s="471"/>
      <c r="H357" s="399"/>
      <c r="I357" s="410"/>
      <c r="J357" s="830"/>
    </row>
    <row r="358" spans="2:10">
      <c r="B358" s="784"/>
      <c r="C358" s="399"/>
      <c r="D358" s="399"/>
      <c r="E358" s="399"/>
      <c r="F358" s="471"/>
      <c r="G358" s="471"/>
      <c r="H358" s="399"/>
      <c r="I358" s="410"/>
      <c r="J358" s="830"/>
    </row>
    <row r="359" spans="2:10">
      <c r="B359" s="784"/>
      <c r="C359" s="399"/>
      <c r="D359" s="399"/>
      <c r="E359" s="399"/>
      <c r="F359" s="471"/>
      <c r="G359" s="471"/>
      <c r="H359" s="399"/>
      <c r="I359" s="410"/>
      <c r="J359" s="830"/>
    </row>
    <row r="360" spans="2:10">
      <c r="B360" s="784"/>
      <c r="C360" s="399"/>
      <c r="D360" s="399"/>
      <c r="E360" s="399"/>
      <c r="F360" s="471"/>
      <c r="G360" s="471"/>
      <c r="H360" s="399"/>
      <c r="I360" s="410"/>
      <c r="J360" s="830"/>
    </row>
    <row r="361" spans="2:10">
      <c r="B361" s="784"/>
      <c r="C361" s="399"/>
      <c r="D361" s="399"/>
      <c r="E361" s="399"/>
      <c r="F361" s="471"/>
      <c r="G361" s="471"/>
      <c r="H361" s="399"/>
      <c r="I361" s="410"/>
      <c r="J361" s="830"/>
    </row>
    <row r="362" spans="2:10">
      <c r="B362" s="784"/>
      <c r="C362" s="399"/>
      <c r="D362" s="399"/>
      <c r="E362" s="399"/>
      <c r="F362" s="471"/>
      <c r="G362" s="471"/>
      <c r="H362" s="399"/>
      <c r="I362" s="410"/>
      <c r="J362" s="830"/>
    </row>
    <row r="363" spans="2:10">
      <c r="B363" s="784"/>
      <c r="C363" s="399"/>
      <c r="D363" s="399"/>
      <c r="E363" s="399"/>
      <c r="F363" s="471"/>
      <c r="G363" s="471"/>
      <c r="H363" s="399"/>
      <c r="I363" s="410"/>
      <c r="J363" s="830"/>
    </row>
    <row r="364" spans="2:10">
      <c r="B364" s="784"/>
      <c r="C364" s="399"/>
      <c r="D364" s="399"/>
      <c r="E364" s="399"/>
      <c r="F364" s="471"/>
      <c r="G364" s="471"/>
      <c r="H364" s="399"/>
      <c r="I364" s="410"/>
      <c r="J364" s="830"/>
    </row>
    <row r="365" spans="2:10">
      <c r="B365" s="784"/>
      <c r="C365" s="399"/>
      <c r="D365" s="399"/>
      <c r="E365" s="399"/>
      <c r="F365" s="471"/>
      <c r="G365" s="471"/>
      <c r="H365" s="399"/>
      <c r="I365" s="410"/>
      <c r="J365" s="830"/>
    </row>
    <row r="366" spans="2:10">
      <c r="B366" s="784"/>
      <c r="C366" s="399"/>
      <c r="D366" s="399"/>
      <c r="E366" s="399"/>
      <c r="F366" s="471"/>
      <c r="G366" s="471"/>
      <c r="H366" s="399"/>
      <c r="I366" s="410"/>
      <c r="J366" s="830"/>
    </row>
    <row r="367" spans="2:10">
      <c r="B367" s="784"/>
      <c r="C367" s="399"/>
      <c r="D367" s="399"/>
      <c r="E367" s="399"/>
      <c r="F367" s="471"/>
      <c r="G367" s="471"/>
      <c r="H367" s="399"/>
      <c r="I367" s="410"/>
      <c r="J367" s="830"/>
    </row>
    <row r="368" spans="2:10">
      <c r="B368" s="784"/>
      <c r="C368" s="399"/>
      <c r="D368" s="399"/>
      <c r="E368" s="399"/>
      <c r="F368" s="471"/>
      <c r="G368" s="471"/>
      <c r="H368" s="399"/>
      <c r="I368" s="410"/>
      <c r="J368" s="830"/>
    </row>
    <row r="369" spans="2:10">
      <c r="B369" s="784"/>
      <c r="C369" s="399"/>
      <c r="D369" s="399"/>
      <c r="E369" s="399"/>
      <c r="F369" s="471"/>
      <c r="G369" s="471"/>
      <c r="H369" s="399"/>
      <c r="I369" s="410"/>
      <c r="J369" s="830"/>
    </row>
    <row r="370" spans="2:10">
      <c r="B370" s="784"/>
      <c r="C370" s="399"/>
      <c r="D370" s="399"/>
      <c r="E370" s="399"/>
      <c r="F370" s="471"/>
      <c r="G370" s="471"/>
      <c r="H370" s="399"/>
      <c r="I370" s="410"/>
      <c r="J370" s="830"/>
    </row>
    <row r="371" spans="2:10">
      <c r="B371" s="784"/>
      <c r="C371" s="399"/>
      <c r="D371" s="399"/>
      <c r="E371" s="399"/>
      <c r="F371" s="471"/>
      <c r="G371" s="471"/>
      <c r="H371" s="399"/>
      <c r="I371" s="410"/>
      <c r="J371" s="830"/>
    </row>
    <row r="372" spans="2:10">
      <c r="B372" s="784"/>
      <c r="C372" s="399"/>
      <c r="D372" s="399"/>
      <c r="E372" s="399"/>
      <c r="F372" s="471"/>
      <c r="G372" s="471"/>
      <c r="H372" s="399"/>
      <c r="I372" s="410"/>
      <c r="J372" s="830"/>
    </row>
    <row r="373" spans="2:10">
      <c r="B373" s="784"/>
      <c r="C373" s="399"/>
      <c r="D373" s="399"/>
      <c r="E373" s="399"/>
      <c r="F373" s="471"/>
      <c r="G373" s="471"/>
      <c r="H373" s="399"/>
      <c r="I373" s="410"/>
      <c r="J373" s="830"/>
    </row>
    <row r="374" spans="2:10">
      <c r="B374" s="784"/>
      <c r="C374" s="399"/>
      <c r="D374" s="399"/>
      <c r="E374" s="399"/>
      <c r="F374" s="471"/>
      <c r="G374" s="471"/>
      <c r="H374" s="399"/>
      <c r="I374" s="410"/>
      <c r="J374" s="830"/>
    </row>
    <row r="375" spans="2:10">
      <c r="B375" s="784"/>
      <c r="C375" s="399"/>
      <c r="D375" s="399"/>
      <c r="E375" s="399"/>
      <c r="F375" s="471"/>
      <c r="G375" s="471"/>
      <c r="H375" s="399"/>
      <c r="I375" s="410"/>
      <c r="J375" s="830"/>
    </row>
    <row r="376" spans="2:10">
      <c r="B376" s="784"/>
      <c r="C376" s="399"/>
      <c r="D376" s="399"/>
      <c r="E376" s="399"/>
      <c r="F376" s="471"/>
      <c r="G376" s="471"/>
      <c r="H376" s="399"/>
      <c r="I376" s="410"/>
      <c r="J376" s="830"/>
    </row>
    <row r="377" spans="2:10">
      <c r="B377" s="784"/>
      <c r="C377" s="399"/>
      <c r="D377" s="399"/>
      <c r="E377" s="399"/>
      <c r="F377" s="471"/>
      <c r="G377" s="471"/>
      <c r="H377" s="399"/>
      <c r="I377" s="410"/>
      <c r="J377" s="830"/>
    </row>
    <row r="378" spans="2:10">
      <c r="B378" s="784"/>
      <c r="C378" s="399"/>
      <c r="D378" s="399"/>
      <c r="E378" s="399"/>
      <c r="F378" s="471"/>
      <c r="G378" s="471"/>
      <c r="H378" s="399"/>
      <c r="I378" s="410"/>
      <c r="J378" s="830"/>
    </row>
    <row r="379" spans="2:10">
      <c r="B379" s="784"/>
      <c r="C379" s="399"/>
      <c r="D379" s="399"/>
      <c r="E379" s="399"/>
      <c r="F379" s="471"/>
      <c r="G379" s="471"/>
      <c r="H379" s="399"/>
      <c r="I379" s="410"/>
      <c r="J379" s="830"/>
    </row>
    <row r="380" spans="2:10">
      <c r="B380" s="784"/>
      <c r="C380" s="399"/>
      <c r="D380" s="399"/>
      <c r="E380" s="399"/>
      <c r="F380" s="471"/>
      <c r="G380" s="471"/>
      <c r="H380" s="399"/>
      <c r="I380" s="410"/>
      <c r="J380" s="830"/>
    </row>
    <row r="381" spans="2:10">
      <c r="B381" s="784"/>
      <c r="C381" s="399"/>
      <c r="D381" s="399"/>
      <c r="E381" s="399"/>
      <c r="F381" s="471"/>
      <c r="G381" s="471"/>
      <c r="H381" s="399"/>
      <c r="I381" s="410"/>
      <c r="J381" s="830"/>
    </row>
    <row r="382" spans="2:10">
      <c r="B382" s="784"/>
      <c r="C382" s="399"/>
      <c r="D382" s="399"/>
      <c r="E382" s="399"/>
      <c r="F382" s="471"/>
      <c r="G382" s="471"/>
      <c r="H382" s="399"/>
      <c r="I382" s="410"/>
      <c r="J382" s="830"/>
    </row>
    <row r="383" spans="2:10">
      <c r="B383" s="784"/>
      <c r="C383" s="399"/>
      <c r="D383" s="399"/>
      <c r="E383" s="399"/>
      <c r="F383" s="471"/>
      <c r="G383" s="471"/>
      <c r="H383" s="399"/>
      <c r="I383" s="410"/>
      <c r="J383" s="830"/>
    </row>
    <row r="384" spans="2:10">
      <c r="B384" s="784"/>
      <c r="C384" s="399"/>
      <c r="D384" s="399"/>
      <c r="E384" s="399"/>
      <c r="F384" s="471"/>
      <c r="G384" s="471"/>
      <c r="H384" s="399"/>
      <c r="I384" s="410"/>
      <c r="J384" s="830"/>
    </row>
    <row r="385" spans="2:10">
      <c r="B385" s="784"/>
      <c r="C385" s="399"/>
      <c r="D385" s="399"/>
      <c r="E385" s="399"/>
      <c r="F385" s="471"/>
      <c r="G385" s="471"/>
      <c r="H385" s="399"/>
      <c r="I385" s="410"/>
      <c r="J385" s="830"/>
    </row>
    <row r="386" spans="2:10">
      <c r="B386" s="784"/>
      <c r="C386" s="399"/>
      <c r="D386" s="399"/>
      <c r="E386" s="399"/>
      <c r="F386" s="471"/>
      <c r="G386" s="471"/>
      <c r="H386" s="399"/>
      <c r="I386" s="410"/>
      <c r="J386" s="830"/>
    </row>
    <row r="387" spans="2:10">
      <c r="B387" s="784"/>
      <c r="C387" s="399"/>
      <c r="D387" s="399"/>
      <c r="E387" s="399"/>
      <c r="F387" s="471"/>
      <c r="G387" s="471"/>
      <c r="H387" s="399"/>
      <c r="I387" s="410"/>
      <c r="J387" s="830"/>
    </row>
    <row r="388" spans="2:10">
      <c r="B388" s="784"/>
      <c r="C388" s="399"/>
      <c r="D388" s="399"/>
      <c r="E388" s="399"/>
      <c r="F388" s="471"/>
      <c r="G388" s="471"/>
      <c r="H388" s="399"/>
      <c r="I388" s="410"/>
      <c r="J388" s="830"/>
    </row>
    <row r="389" spans="2:10">
      <c r="B389" s="784"/>
      <c r="C389" s="399"/>
      <c r="D389" s="399"/>
      <c r="E389" s="399"/>
      <c r="F389" s="471"/>
      <c r="G389" s="471"/>
      <c r="H389" s="399"/>
      <c r="I389" s="410"/>
      <c r="J389" s="830"/>
    </row>
    <row r="390" spans="2:10">
      <c r="B390" s="784"/>
      <c r="C390" s="399"/>
      <c r="D390" s="399"/>
      <c r="E390" s="399"/>
      <c r="F390" s="471"/>
      <c r="G390" s="471"/>
      <c r="H390" s="399"/>
      <c r="I390" s="410"/>
      <c r="J390" s="830"/>
    </row>
    <row r="391" spans="2:10">
      <c r="B391" s="784"/>
      <c r="C391" s="399"/>
      <c r="D391" s="399"/>
      <c r="E391" s="399"/>
      <c r="F391" s="471"/>
      <c r="G391" s="471"/>
      <c r="H391" s="399"/>
      <c r="I391" s="410"/>
      <c r="J391" s="830"/>
    </row>
    <row r="392" spans="2:10">
      <c r="B392" s="784"/>
      <c r="C392" s="399"/>
      <c r="D392" s="399"/>
      <c r="E392" s="399"/>
      <c r="F392" s="471"/>
      <c r="G392" s="471"/>
      <c r="H392" s="399"/>
      <c r="I392" s="410"/>
      <c r="J392" s="830"/>
    </row>
    <row r="393" spans="2:10">
      <c r="B393" s="784"/>
      <c r="C393" s="399"/>
      <c r="D393" s="399"/>
      <c r="E393" s="399"/>
      <c r="F393" s="471"/>
      <c r="G393" s="471"/>
      <c r="H393" s="399"/>
      <c r="I393" s="410"/>
      <c r="J393" s="830"/>
    </row>
    <row r="394" spans="2:10">
      <c r="B394" s="784"/>
      <c r="C394" s="399"/>
      <c r="D394" s="399"/>
      <c r="E394" s="399"/>
      <c r="F394" s="471"/>
      <c r="G394" s="471"/>
      <c r="H394" s="399"/>
      <c r="I394" s="410"/>
      <c r="J394" s="830"/>
    </row>
    <row r="395" spans="2:10">
      <c r="B395" s="784"/>
      <c r="C395" s="399"/>
      <c r="D395" s="399"/>
      <c r="E395" s="399"/>
      <c r="F395" s="471"/>
      <c r="G395" s="471"/>
      <c r="H395" s="399"/>
      <c r="I395" s="410"/>
      <c r="J395" s="830"/>
    </row>
    <row r="396" spans="2:10">
      <c r="B396" s="784"/>
      <c r="C396" s="399"/>
      <c r="D396" s="399"/>
      <c r="E396" s="399"/>
      <c r="F396" s="471"/>
      <c r="G396" s="471"/>
      <c r="H396" s="399"/>
      <c r="I396" s="410"/>
      <c r="J396" s="830"/>
    </row>
    <row r="397" spans="2:10">
      <c r="B397" s="784"/>
      <c r="C397" s="399"/>
      <c r="D397" s="399"/>
      <c r="E397" s="399"/>
      <c r="F397" s="471"/>
      <c r="G397" s="471"/>
      <c r="H397" s="399"/>
      <c r="I397" s="410"/>
      <c r="J397" s="830"/>
    </row>
    <row r="398" spans="2:10">
      <c r="B398" s="784"/>
      <c r="C398" s="399"/>
      <c r="D398" s="399"/>
      <c r="E398" s="399"/>
      <c r="F398" s="471"/>
      <c r="G398" s="471"/>
      <c r="H398" s="399"/>
      <c r="I398" s="410"/>
      <c r="J398" s="830"/>
    </row>
    <row r="399" spans="2:10">
      <c r="B399" s="784"/>
      <c r="C399" s="399"/>
      <c r="D399" s="399"/>
      <c r="E399" s="399"/>
      <c r="F399" s="471"/>
      <c r="G399" s="471"/>
      <c r="H399" s="399"/>
      <c r="I399" s="410"/>
      <c r="J399" s="830"/>
    </row>
    <row r="400" spans="2:10">
      <c r="B400" s="784"/>
      <c r="C400" s="399"/>
      <c r="D400" s="399"/>
      <c r="E400" s="399"/>
      <c r="F400" s="471"/>
      <c r="G400" s="471"/>
      <c r="H400" s="399"/>
      <c r="I400" s="410"/>
      <c r="J400" s="830"/>
    </row>
    <row r="401" spans="2:10">
      <c r="B401" s="784"/>
      <c r="C401" s="399"/>
      <c r="D401" s="399"/>
      <c r="E401" s="399"/>
      <c r="F401" s="471"/>
      <c r="G401" s="471"/>
      <c r="H401" s="399"/>
      <c r="I401" s="410"/>
      <c r="J401" s="830"/>
    </row>
    <row r="402" spans="2:10">
      <c r="B402" s="784"/>
      <c r="C402" s="399"/>
      <c r="D402" s="399"/>
      <c r="E402" s="399"/>
      <c r="F402" s="471"/>
      <c r="G402" s="471"/>
      <c r="H402" s="399"/>
      <c r="I402" s="410"/>
      <c r="J402" s="830"/>
    </row>
    <row r="403" spans="2:10">
      <c r="B403" s="784"/>
      <c r="C403" s="399"/>
      <c r="D403" s="399"/>
      <c r="E403" s="399"/>
      <c r="F403" s="471"/>
      <c r="G403" s="471"/>
      <c r="H403" s="399"/>
      <c r="I403" s="410"/>
      <c r="J403" s="830"/>
    </row>
    <row r="404" spans="2:10">
      <c r="B404" s="784"/>
      <c r="C404" s="399"/>
      <c r="D404" s="399"/>
      <c r="E404" s="399"/>
      <c r="F404" s="471"/>
      <c r="G404" s="471"/>
      <c r="H404" s="399"/>
      <c r="I404" s="410"/>
      <c r="J404" s="830"/>
    </row>
    <row r="405" spans="2:10">
      <c r="B405" s="784"/>
      <c r="C405" s="399"/>
      <c r="D405" s="399"/>
      <c r="E405" s="399"/>
      <c r="F405" s="471"/>
      <c r="G405" s="471"/>
      <c r="H405" s="399"/>
      <c r="I405" s="410"/>
      <c r="J405" s="830"/>
    </row>
    <row r="406" spans="2:10">
      <c r="B406" s="784"/>
      <c r="C406" s="399"/>
      <c r="D406" s="399"/>
      <c r="E406" s="399"/>
      <c r="F406" s="471"/>
      <c r="G406" s="471"/>
      <c r="H406" s="399"/>
      <c r="I406" s="410"/>
      <c r="J406" s="830"/>
    </row>
    <row r="407" spans="2:10">
      <c r="B407" s="784"/>
      <c r="C407" s="399"/>
      <c r="D407" s="399"/>
      <c r="E407" s="399"/>
      <c r="F407" s="471"/>
      <c r="G407" s="471"/>
      <c r="H407" s="399"/>
      <c r="I407" s="410"/>
      <c r="J407" s="830"/>
    </row>
    <row r="408" spans="2:10">
      <c r="B408" s="784"/>
      <c r="C408" s="399"/>
      <c r="D408" s="399"/>
      <c r="E408" s="399"/>
      <c r="F408" s="471"/>
      <c r="G408" s="471"/>
      <c r="H408" s="399"/>
      <c r="I408" s="410"/>
      <c r="J408" s="830"/>
    </row>
    <row r="409" spans="2:10">
      <c r="B409" s="784"/>
      <c r="C409" s="399"/>
      <c r="D409" s="399"/>
      <c r="E409" s="399"/>
      <c r="F409" s="471"/>
      <c r="G409" s="471"/>
      <c r="H409" s="399"/>
      <c r="I409" s="410"/>
      <c r="J409" s="830"/>
    </row>
    <row r="410" spans="2:10">
      <c r="B410" s="784"/>
      <c r="C410" s="399"/>
      <c r="D410" s="399"/>
      <c r="E410" s="399"/>
      <c r="F410" s="471"/>
      <c r="G410" s="471"/>
      <c r="H410" s="399"/>
      <c r="I410" s="410"/>
      <c r="J410" s="830"/>
    </row>
    <row r="411" spans="2:10">
      <c r="B411" s="784"/>
      <c r="C411" s="399"/>
      <c r="D411" s="399"/>
      <c r="E411" s="399"/>
      <c r="F411" s="471"/>
      <c r="G411" s="471"/>
      <c r="H411" s="399"/>
      <c r="I411" s="410"/>
      <c r="J411" s="830"/>
    </row>
    <row r="412" spans="2:10">
      <c r="B412" s="784"/>
      <c r="C412" s="399"/>
      <c r="D412" s="399"/>
      <c r="E412" s="399"/>
      <c r="F412" s="471"/>
      <c r="G412" s="471"/>
      <c r="H412" s="399"/>
      <c r="I412" s="410"/>
      <c r="J412" s="830"/>
    </row>
    <row r="413" spans="2:10">
      <c r="B413" s="784"/>
      <c r="C413" s="399"/>
      <c r="D413" s="399"/>
      <c r="E413" s="399"/>
      <c r="F413" s="471"/>
      <c r="G413" s="471"/>
      <c r="H413" s="399"/>
      <c r="I413" s="410"/>
      <c r="J413" s="830"/>
    </row>
    <row r="414" spans="2:10">
      <c r="B414" s="784"/>
      <c r="C414" s="399"/>
      <c r="D414" s="399"/>
      <c r="E414" s="399"/>
      <c r="F414" s="471"/>
      <c r="G414" s="471"/>
      <c r="H414" s="399"/>
      <c r="I414" s="410"/>
      <c r="J414" s="830"/>
    </row>
    <row r="415" spans="2:10">
      <c r="B415" s="784"/>
      <c r="C415" s="399"/>
      <c r="D415" s="399"/>
      <c r="E415" s="399"/>
      <c r="F415" s="471"/>
      <c r="G415" s="471"/>
      <c r="H415" s="399"/>
      <c r="I415" s="410"/>
      <c r="J415" s="830"/>
    </row>
    <row r="416" spans="2:10">
      <c r="B416" s="784"/>
      <c r="C416" s="399"/>
      <c r="D416" s="399"/>
      <c r="E416" s="399"/>
      <c r="F416" s="471"/>
      <c r="G416" s="471"/>
      <c r="H416" s="399"/>
      <c r="I416" s="410"/>
      <c r="J416" s="830"/>
    </row>
    <row r="417" spans="2:10">
      <c r="B417" s="784"/>
      <c r="C417" s="399"/>
      <c r="D417" s="399"/>
      <c r="E417" s="399"/>
      <c r="F417" s="471"/>
      <c r="G417" s="471"/>
      <c r="H417" s="399"/>
      <c r="I417" s="410"/>
      <c r="J417" s="830"/>
    </row>
    <row r="418" spans="2:10">
      <c r="B418" s="784"/>
      <c r="C418" s="399"/>
      <c r="D418" s="399"/>
      <c r="E418" s="399"/>
      <c r="F418" s="471"/>
      <c r="G418" s="471"/>
      <c r="H418" s="399"/>
      <c r="I418" s="410"/>
      <c r="J418" s="830"/>
    </row>
    <row r="419" spans="2:10">
      <c r="B419" s="784"/>
      <c r="C419" s="399"/>
      <c r="D419" s="399"/>
      <c r="E419" s="399"/>
      <c r="F419" s="471"/>
      <c r="G419" s="471"/>
      <c r="H419" s="399"/>
      <c r="I419" s="410"/>
      <c r="J419" s="830"/>
    </row>
    <row r="420" spans="2:10">
      <c r="B420" s="784"/>
      <c r="C420" s="399"/>
      <c r="D420" s="399"/>
      <c r="E420" s="399"/>
      <c r="F420" s="471"/>
      <c r="G420" s="471"/>
      <c r="H420" s="399"/>
      <c r="I420" s="410"/>
      <c r="J420" s="830"/>
    </row>
    <row r="421" spans="2:10">
      <c r="B421" s="784"/>
      <c r="C421" s="399"/>
      <c r="D421" s="399"/>
      <c r="E421" s="399"/>
      <c r="F421" s="471"/>
      <c r="G421" s="471"/>
      <c r="H421" s="399"/>
      <c r="I421" s="410"/>
      <c r="J421" s="830"/>
    </row>
    <row r="422" spans="2:10">
      <c r="B422" s="784"/>
      <c r="C422" s="399"/>
      <c r="D422" s="399"/>
      <c r="E422" s="399"/>
      <c r="F422" s="471"/>
      <c r="G422" s="471"/>
      <c r="H422" s="399"/>
      <c r="I422" s="410"/>
      <c r="J422" s="830"/>
    </row>
    <row r="423" spans="2:10">
      <c r="B423" s="784"/>
      <c r="C423" s="399"/>
      <c r="D423" s="399"/>
      <c r="E423" s="399"/>
      <c r="F423" s="471"/>
      <c r="G423" s="471"/>
      <c r="H423" s="399"/>
      <c r="I423" s="410"/>
      <c r="J423" s="830"/>
    </row>
    <row r="424" spans="2:10">
      <c r="B424" s="784"/>
      <c r="C424" s="399"/>
      <c r="D424" s="399"/>
      <c r="E424" s="399"/>
      <c r="F424" s="471"/>
      <c r="G424" s="471"/>
      <c r="H424" s="399"/>
      <c r="I424" s="410"/>
      <c r="J424" s="830"/>
    </row>
    <row r="425" spans="2:10">
      <c r="B425" s="784"/>
      <c r="C425" s="399"/>
      <c r="D425" s="399"/>
      <c r="E425" s="399"/>
      <c r="F425" s="471"/>
      <c r="G425" s="471"/>
      <c r="H425" s="399"/>
      <c r="I425" s="410"/>
      <c r="J425" s="830"/>
    </row>
    <row r="426" spans="2:10">
      <c r="B426" s="784"/>
      <c r="C426" s="399"/>
      <c r="D426" s="399"/>
      <c r="E426" s="399"/>
      <c r="F426" s="471"/>
      <c r="G426" s="471"/>
      <c r="H426" s="399"/>
      <c r="I426" s="410"/>
      <c r="J426" s="830"/>
    </row>
    <row r="427" spans="2:10">
      <c r="B427" s="784"/>
      <c r="C427" s="399"/>
      <c r="D427" s="399"/>
      <c r="E427" s="399"/>
      <c r="F427" s="471"/>
      <c r="G427" s="471"/>
      <c r="H427" s="399"/>
      <c r="I427" s="410"/>
      <c r="J427" s="830"/>
    </row>
    <row r="428" spans="2:10">
      <c r="B428" s="784"/>
      <c r="C428" s="399"/>
      <c r="D428" s="399"/>
      <c r="E428" s="399"/>
      <c r="F428" s="471"/>
      <c r="G428" s="471"/>
      <c r="H428" s="399"/>
      <c r="I428" s="410"/>
      <c r="J428" s="830"/>
    </row>
    <row r="429" spans="2:10">
      <c r="B429" s="784"/>
      <c r="C429" s="399"/>
      <c r="D429" s="399"/>
      <c r="E429" s="399"/>
      <c r="F429" s="471"/>
      <c r="G429" s="471"/>
      <c r="H429" s="399"/>
      <c r="I429" s="410"/>
      <c r="J429" s="830"/>
    </row>
    <row r="430" spans="2:10">
      <c r="B430" s="784"/>
      <c r="C430" s="399"/>
      <c r="D430" s="399"/>
      <c r="E430" s="399"/>
      <c r="F430" s="471"/>
      <c r="G430" s="471"/>
      <c r="H430" s="399"/>
      <c r="I430" s="410"/>
      <c r="J430" s="830"/>
    </row>
    <row r="431" spans="2:10">
      <c r="B431" s="784"/>
      <c r="C431" s="399"/>
      <c r="D431" s="399"/>
      <c r="E431" s="399"/>
      <c r="F431" s="471"/>
      <c r="G431" s="471"/>
      <c r="H431" s="399"/>
      <c r="I431" s="410"/>
      <c r="J431" s="830"/>
    </row>
    <row r="432" spans="2:10">
      <c r="B432" s="784"/>
      <c r="C432" s="399"/>
      <c r="D432" s="399"/>
      <c r="E432" s="399"/>
      <c r="F432" s="471"/>
      <c r="G432" s="471"/>
      <c r="H432" s="399"/>
      <c r="I432" s="410"/>
      <c r="J432" s="830"/>
    </row>
    <row r="433" spans="2:10">
      <c r="B433" s="784"/>
      <c r="C433" s="399"/>
      <c r="D433" s="399"/>
      <c r="E433" s="399"/>
      <c r="F433" s="471"/>
      <c r="G433" s="471"/>
      <c r="H433" s="399"/>
      <c r="I433" s="410"/>
      <c r="J433" s="830"/>
    </row>
    <row r="434" spans="2:10">
      <c r="B434" s="784"/>
      <c r="C434" s="399"/>
      <c r="D434" s="399"/>
      <c r="E434" s="399"/>
      <c r="F434" s="471"/>
      <c r="G434" s="471"/>
      <c r="H434" s="399"/>
      <c r="I434" s="410"/>
      <c r="J434" s="830"/>
    </row>
    <row r="435" spans="2:10">
      <c r="B435" s="784"/>
      <c r="C435" s="399"/>
      <c r="D435" s="399"/>
      <c r="E435" s="399"/>
      <c r="F435" s="471"/>
      <c r="G435" s="471"/>
      <c r="H435" s="399"/>
      <c r="I435" s="410"/>
      <c r="J435" s="830"/>
    </row>
    <row r="436" spans="2:10">
      <c r="B436" s="784"/>
      <c r="C436" s="399"/>
      <c r="D436" s="399"/>
      <c r="E436" s="399"/>
      <c r="F436" s="471"/>
      <c r="G436" s="471"/>
      <c r="H436" s="399"/>
      <c r="I436" s="410"/>
      <c r="J436" s="830"/>
    </row>
    <row r="437" spans="2:10">
      <c r="B437" s="784"/>
      <c r="C437" s="399"/>
      <c r="D437" s="399"/>
      <c r="E437" s="399"/>
      <c r="F437" s="471"/>
      <c r="G437" s="471"/>
      <c r="H437" s="399"/>
      <c r="I437" s="410"/>
      <c r="J437" s="830"/>
    </row>
    <row r="438" spans="2:10">
      <c r="B438" s="784"/>
      <c r="C438" s="399"/>
      <c r="D438" s="399"/>
      <c r="E438" s="399"/>
      <c r="F438" s="471"/>
      <c r="G438" s="471"/>
      <c r="H438" s="399"/>
      <c r="I438" s="410"/>
      <c r="J438" s="830"/>
    </row>
    <row r="439" spans="2:10">
      <c r="B439" s="784"/>
      <c r="C439" s="399"/>
      <c r="D439" s="399"/>
      <c r="E439" s="399"/>
      <c r="F439" s="471"/>
      <c r="G439" s="471"/>
      <c r="H439" s="399"/>
      <c r="I439" s="410"/>
      <c r="J439" s="830"/>
    </row>
    <row r="440" spans="2:10">
      <c r="B440" s="784"/>
      <c r="C440" s="399"/>
      <c r="D440" s="399"/>
      <c r="E440" s="399"/>
      <c r="F440" s="471"/>
      <c r="G440" s="471"/>
      <c r="H440" s="399"/>
      <c r="I440" s="410"/>
      <c r="J440" s="830"/>
    </row>
    <row r="441" spans="2:10">
      <c r="B441" s="784"/>
      <c r="C441" s="399"/>
      <c r="D441" s="399"/>
      <c r="E441" s="399"/>
      <c r="F441" s="471"/>
      <c r="G441" s="471"/>
      <c r="H441" s="399"/>
      <c r="I441" s="410"/>
      <c r="J441" s="830"/>
    </row>
    <row r="442" spans="2:10">
      <c r="B442" s="784"/>
      <c r="C442" s="399"/>
      <c r="D442" s="399"/>
      <c r="E442" s="399"/>
      <c r="F442" s="471"/>
      <c r="G442" s="471"/>
      <c r="H442" s="399"/>
      <c r="I442" s="410"/>
      <c r="J442" s="830"/>
    </row>
    <row r="443" spans="2:10">
      <c r="B443" s="784"/>
      <c r="C443" s="399"/>
      <c r="D443" s="399"/>
      <c r="E443" s="399"/>
      <c r="F443" s="471"/>
      <c r="G443" s="471"/>
      <c r="H443" s="399"/>
      <c r="I443" s="410"/>
      <c r="J443" s="830"/>
    </row>
    <row r="444" spans="2:10">
      <c r="B444" s="784"/>
      <c r="C444" s="399"/>
      <c r="D444" s="399"/>
      <c r="E444" s="399"/>
      <c r="F444" s="471"/>
      <c r="G444" s="471"/>
      <c r="H444" s="399"/>
      <c r="I444" s="410"/>
      <c r="J444" s="830"/>
    </row>
    <row r="445" spans="2:10">
      <c r="B445" s="784"/>
      <c r="C445" s="399"/>
      <c r="D445" s="399"/>
      <c r="E445" s="399"/>
      <c r="F445" s="471"/>
      <c r="G445" s="471"/>
      <c r="H445" s="399"/>
      <c r="I445" s="410"/>
      <c r="J445" s="830"/>
    </row>
    <row r="446" spans="2:10">
      <c r="B446" s="784"/>
      <c r="C446" s="399"/>
      <c r="D446" s="399"/>
      <c r="E446" s="399"/>
      <c r="F446" s="471"/>
      <c r="G446" s="471"/>
      <c r="H446" s="399"/>
      <c r="I446" s="410"/>
      <c r="J446" s="830"/>
    </row>
    <row r="447" spans="2:10">
      <c r="B447" s="784"/>
      <c r="C447" s="399"/>
      <c r="D447" s="399"/>
      <c r="E447" s="399"/>
      <c r="F447" s="471"/>
      <c r="G447" s="471"/>
      <c r="H447" s="399"/>
      <c r="I447" s="410"/>
      <c r="J447" s="830"/>
    </row>
    <row r="448" spans="2:10">
      <c r="B448" s="784"/>
      <c r="C448" s="399"/>
      <c r="D448" s="399"/>
      <c r="E448" s="399"/>
      <c r="F448" s="471"/>
      <c r="G448" s="471"/>
      <c r="H448" s="399"/>
      <c r="I448" s="410"/>
      <c r="J448" s="830"/>
    </row>
    <row r="449" spans="2:10">
      <c r="B449" s="784"/>
      <c r="C449" s="399"/>
      <c r="D449" s="399"/>
      <c r="E449" s="399"/>
      <c r="F449" s="471"/>
      <c r="G449" s="471"/>
      <c r="H449" s="399"/>
      <c r="I449" s="410"/>
      <c r="J449" s="830"/>
    </row>
    <row r="450" spans="2:10">
      <c r="B450" s="784"/>
      <c r="C450" s="399"/>
      <c r="D450" s="399"/>
      <c r="E450" s="399"/>
      <c r="F450" s="471"/>
      <c r="G450" s="471"/>
      <c r="H450" s="399"/>
      <c r="I450" s="410"/>
      <c r="J450" s="830"/>
    </row>
    <row r="451" spans="2:10">
      <c r="B451" s="784"/>
      <c r="C451" s="399"/>
      <c r="D451" s="399"/>
      <c r="E451" s="399"/>
      <c r="F451" s="471"/>
      <c r="G451" s="471"/>
      <c r="H451" s="399"/>
      <c r="I451" s="410"/>
      <c r="J451" s="830"/>
    </row>
    <row r="452" spans="2:10">
      <c r="B452" s="784"/>
      <c r="C452" s="399"/>
      <c r="D452" s="399"/>
      <c r="E452" s="399"/>
      <c r="F452" s="471"/>
      <c r="G452" s="471"/>
      <c r="H452" s="399"/>
      <c r="I452" s="410"/>
      <c r="J452" s="830"/>
    </row>
    <row r="453" spans="2:10">
      <c r="B453" s="784"/>
      <c r="C453" s="399"/>
      <c r="D453" s="399"/>
      <c r="E453" s="399"/>
      <c r="F453" s="471"/>
      <c r="G453" s="471"/>
      <c r="H453" s="399"/>
      <c r="I453" s="410"/>
      <c r="J453" s="830"/>
    </row>
    <row r="454" spans="2:10">
      <c r="B454" s="784"/>
      <c r="C454" s="399"/>
      <c r="D454" s="399"/>
      <c r="E454" s="399"/>
      <c r="F454" s="471"/>
      <c r="G454" s="471"/>
      <c r="H454" s="399"/>
      <c r="I454" s="410"/>
      <c r="J454" s="830"/>
    </row>
    <row r="455" spans="2:10">
      <c r="B455" s="784"/>
      <c r="C455" s="399"/>
      <c r="D455" s="399"/>
      <c r="E455" s="399"/>
      <c r="F455" s="471"/>
      <c r="G455" s="471"/>
      <c r="H455" s="399"/>
      <c r="I455" s="410"/>
      <c r="J455" s="830"/>
    </row>
    <row r="456" spans="2:10">
      <c r="B456" s="784"/>
      <c r="C456" s="399"/>
      <c r="D456" s="399"/>
      <c r="E456" s="399"/>
      <c r="F456" s="471"/>
      <c r="G456" s="471"/>
      <c r="H456" s="399"/>
      <c r="I456" s="410"/>
      <c r="J456" s="830"/>
    </row>
    <row r="457" spans="2:10">
      <c r="B457" s="784"/>
      <c r="C457" s="399"/>
      <c r="D457" s="399"/>
      <c r="E457" s="399"/>
      <c r="F457" s="471"/>
      <c r="G457" s="471"/>
      <c r="H457" s="399"/>
      <c r="I457" s="410"/>
      <c r="J457" s="830"/>
    </row>
    <row r="458" spans="2:10">
      <c r="B458" s="784"/>
      <c r="C458" s="399"/>
      <c r="D458" s="399"/>
      <c r="E458" s="399"/>
      <c r="F458" s="471"/>
      <c r="G458" s="471"/>
      <c r="H458" s="399"/>
      <c r="I458" s="410"/>
      <c r="J458" s="830"/>
    </row>
    <row r="459" spans="2:10">
      <c r="B459" s="784"/>
      <c r="C459" s="399"/>
      <c r="D459" s="399"/>
      <c r="E459" s="399"/>
      <c r="F459" s="471"/>
      <c r="G459" s="471"/>
      <c r="H459" s="399"/>
      <c r="I459" s="410"/>
      <c r="J459" s="830"/>
    </row>
    <row r="460" spans="2:10">
      <c r="B460" s="784"/>
      <c r="C460" s="399"/>
      <c r="D460" s="399"/>
      <c r="E460" s="399"/>
      <c r="F460" s="471"/>
      <c r="G460" s="471"/>
      <c r="H460" s="399"/>
      <c r="I460" s="410"/>
      <c r="J460" s="830"/>
    </row>
    <row r="461" spans="2:10">
      <c r="B461" s="784"/>
      <c r="C461" s="399"/>
      <c r="D461" s="399"/>
      <c r="E461" s="399"/>
      <c r="F461" s="471"/>
      <c r="G461" s="471"/>
      <c r="H461" s="399"/>
      <c r="I461" s="410"/>
      <c r="J461" s="830"/>
    </row>
    <row r="462" spans="2:10">
      <c r="B462" s="784"/>
      <c r="C462" s="399"/>
      <c r="D462" s="399"/>
      <c r="E462" s="399"/>
      <c r="F462" s="471"/>
      <c r="G462" s="471"/>
      <c r="H462" s="399"/>
      <c r="I462" s="410"/>
      <c r="J462" s="830"/>
    </row>
    <row r="463" spans="2:10">
      <c r="B463" s="784"/>
      <c r="C463" s="399"/>
      <c r="D463" s="399"/>
      <c r="E463" s="399"/>
      <c r="F463" s="471"/>
      <c r="G463" s="471"/>
      <c r="H463" s="399"/>
      <c r="I463" s="410"/>
      <c r="J463" s="830"/>
    </row>
    <row r="464" spans="2:10">
      <c r="B464" s="784"/>
      <c r="C464" s="399"/>
      <c r="D464" s="399"/>
      <c r="E464" s="399"/>
      <c r="F464" s="471"/>
      <c r="G464" s="471"/>
      <c r="H464" s="399"/>
      <c r="I464" s="410"/>
      <c r="J464" s="830"/>
    </row>
    <row r="465" spans="2:10">
      <c r="B465" s="784"/>
      <c r="C465" s="399"/>
      <c r="D465" s="399"/>
      <c r="E465" s="399"/>
      <c r="F465" s="471"/>
      <c r="G465" s="471"/>
      <c r="H465" s="399"/>
      <c r="I465" s="410"/>
      <c r="J465" s="830"/>
    </row>
    <row r="466" spans="2:10">
      <c r="B466" s="784"/>
      <c r="C466" s="399"/>
      <c r="D466" s="399"/>
      <c r="E466" s="399"/>
      <c r="F466" s="471"/>
      <c r="G466" s="471"/>
      <c r="H466" s="399"/>
      <c r="I466" s="410"/>
      <c r="J466" s="830"/>
    </row>
    <row r="467" spans="2:10">
      <c r="B467" s="784"/>
      <c r="C467" s="399"/>
      <c r="D467" s="399"/>
      <c r="E467" s="399"/>
      <c r="F467" s="471"/>
      <c r="G467" s="471"/>
      <c r="H467" s="399"/>
      <c r="I467" s="410"/>
      <c r="J467" s="830"/>
    </row>
    <row r="468" spans="2:10">
      <c r="B468" s="784"/>
      <c r="C468" s="399"/>
      <c r="D468" s="399"/>
      <c r="E468" s="399"/>
      <c r="F468" s="471"/>
      <c r="G468" s="471"/>
      <c r="H468" s="399"/>
      <c r="I468" s="410"/>
      <c r="J468" s="830"/>
    </row>
    <row r="469" spans="2:10">
      <c r="B469" s="784"/>
      <c r="C469" s="399"/>
      <c r="D469" s="399"/>
      <c r="E469" s="399"/>
      <c r="F469" s="471"/>
      <c r="G469" s="471"/>
      <c r="H469" s="399"/>
      <c r="I469" s="410"/>
      <c r="J469" s="830"/>
    </row>
    <row r="470" spans="2:10">
      <c r="B470" s="784"/>
      <c r="C470" s="399"/>
      <c r="D470" s="399"/>
      <c r="E470" s="399"/>
      <c r="F470" s="471"/>
      <c r="G470" s="471"/>
      <c r="H470" s="399"/>
      <c r="I470" s="410"/>
      <c r="J470" s="830"/>
    </row>
    <row r="471" spans="2:10">
      <c r="B471" s="784"/>
      <c r="C471" s="399"/>
      <c r="D471" s="399"/>
      <c r="E471" s="399"/>
      <c r="F471" s="471"/>
      <c r="G471" s="471"/>
      <c r="H471" s="399"/>
      <c r="I471" s="410"/>
      <c r="J471" s="830"/>
    </row>
    <row r="472" spans="2:10">
      <c r="B472" s="784"/>
      <c r="C472" s="399"/>
      <c r="D472" s="399"/>
      <c r="E472" s="399"/>
      <c r="F472" s="471"/>
      <c r="G472" s="471"/>
      <c r="H472" s="399"/>
      <c r="I472" s="410"/>
      <c r="J472" s="830"/>
    </row>
    <row r="473" spans="2:10">
      <c r="B473" s="784"/>
      <c r="C473" s="399"/>
      <c r="D473" s="399"/>
      <c r="E473" s="399"/>
      <c r="F473" s="471"/>
      <c r="G473" s="471"/>
      <c r="H473" s="399"/>
      <c r="I473" s="410"/>
      <c r="J473" s="830"/>
    </row>
    <row r="474" spans="2:10">
      <c r="B474" s="784"/>
      <c r="C474" s="399"/>
      <c r="D474" s="399"/>
      <c r="E474" s="399"/>
      <c r="F474" s="471"/>
      <c r="G474" s="471"/>
      <c r="H474" s="399"/>
      <c r="I474" s="410"/>
      <c r="J474" s="830"/>
    </row>
    <row r="475" spans="2:10">
      <c r="B475" s="784"/>
      <c r="C475" s="399"/>
      <c r="D475" s="399"/>
      <c r="E475" s="399"/>
      <c r="F475" s="471"/>
      <c r="G475" s="471"/>
      <c r="H475" s="399"/>
      <c r="I475" s="410"/>
      <c r="J475" s="830"/>
    </row>
    <row r="476" spans="2:10">
      <c r="B476" s="784"/>
      <c r="C476" s="399"/>
      <c r="D476" s="399"/>
      <c r="E476" s="399"/>
      <c r="F476" s="471"/>
      <c r="G476" s="471"/>
      <c r="H476" s="399"/>
      <c r="I476" s="410"/>
      <c r="J476" s="830"/>
    </row>
    <row r="477" spans="2:10">
      <c r="B477" s="784"/>
      <c r="C477" s="399"/>
      <c r="D477" s="399"/>
      <c r="E477" s="399"/>
      <c r="F477" s="471"/>
      <c r="G477" s="471"/>
      <c r="H477" s="399"/>
      <c r="I477" s="410"/>
      <c r="J477" s="830"/>
    </row>
  </sheetData>
  <autoFilter ref="A1:A477" xr:uid="{8A71D577-7C27-4D62-8A98-D3B7D32F1D68}">
    <filterColumn colId="0">
      <filters blank="1">
        <filter val="1"/>
        <filter val="2"/>
      </filters>
    </filterColumn>
  </autoFilter>
  <mergeCells count="13">
    <mergeCell ref="B10:J10"/>
    <mergeCell ref="B2:J2"/>
    <mergeCell ref="G3:H3"/>
    <mergeCell ref="I3:J3"/>
    <mergeCell ref="G4:H4"/>
    <mergeCell ref="I4:J4"/>
    <mergeCell ref="G5:H5"/>
    <mergeCell ref="I5:J5"/>
    <mergeCell ref="G6:H6"/>
    <mergeCell ref="I6:J6"/>
    <mergeCell ref="G7:H7"/>
    <mergeCell ref="I7:J7"/>
    <mergeCell ref="I8:J8"/>
  </mergeCells>
  <pageMargins left="0.25" right="0.25" top="0.75" bottom="0.75" header="0.3" footer="0.3"/>
  <pageSetup paperSize="9" scale="9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E999F-BFB3-4E32-ADB2-6A9E9A31491B}">
  <sheetPr>
    <pageSetUpPr fitToPage="1"/>
  </sheetPr>
  <dimension ref="A1:N156"/>
  <sheetViews>
    <sheetView showRuler="0" topLeftCell="A103" zoomScaleNormal="100" workbookViewId="0">
      <selection activeCell="C116" sqref="C116"/>
    </sheetView>
  </sheetViews>
  <sheetFormatPr defaultColWidth="9.109375" defaultRowHeight="12"/>
  <cols>
    <col min="1" max="1" width="4.6640625" style="255" customWidth="1"/>
    <col min="2" max="2" width="8.6640625" style="255" customWidth="1"/>
    <col min="3" max="3" width="64" style="255" customWidth="1"/>
    <col min="4" max="4" width="27.109375" style="886" customWidth="1"/>
    <col min="5" max="5" width="13.33203125" style="255" hidden="1" customWidth="1"/>
    <col min="6" max="6" width="10.6640625" style="255" hidden="1" customWidth="1"/>
    <col min="7" max="7" width="12.44140625" style="255" bestFit="1" customWidth="1"/>
    <col min="8" max="8" width="9.6640625" style="255" bestFit="1" customWidth="1"/>
    <col min="9" max="9" width="8.88671875" style="255" customWidth="1"/>
    <col min="10" max="10" width="11.33203125" style="263" customWidth="1"/>
    <col min="11" max="11" width="13.5546875" style="263" customWidth="1"/>
    <col min="12" max="12" width="7.5546875" style="490" customWidth="1"/>
    <col min="13" max="13" width="8.33203125" style="490" bestFit="1" customWidth="1"/>
    <col min="14" max="14" width="10.6640625" style="490" bestFit="1" customWidth="1"/>
    <col min="15" max="16384" width="9.109375" style="490"/>
  </cols>
  <sheetData>
    <row r="1" spans="1:14" ht="6" customHeight="1" thickBot="1">
      <c r="B1" s="256"/>
      <c r="C1" s="256"/>
      <c r="D1" s="884"/>
      <c r="E1" s="256"/>
      <c r="F1" s="256"/>
      <c r="G1" s="256"/>
      <c r="H1" s="256"/>
      <c r="I1" s="256"/>
      <c r="J1" s="258"/>
      <c r="K1" s="258"/>
    </row>
    <row r="2" spans="1:14" ht="19.5" customHeight="1" thickBot="1">
      <c r="A2" s="259"/>
      <c r="B2" s="1215" t="s">
        <v>334</v>
      </c>
      <c r="C2" s="1216"/>
      <c r="D2" s="1216"/>
      <c r="E2" s="1216"/>
      <c r="F2" s="1216"/>
      <c r="G2" s="1217"/>
      <c r="H2" s="1217"/>
      <c r="I2" s="1217"/>
      <c r="J2" s="1217"/>
      <c r="K2" s="1218"/>
    </row>
    <row r="3" spans="1:14" ht="13.95" customHeight="1">
      <c r="A3" s="259"/>
      <c r="B3" s="260"/>
      <c r="C3" s="261"/>
      <c r="D3" s="885"/>
      <c r="H3" s="1190" t="s">
        <v>1</v>
      </c>
      <c r="I3" s="1190"/>
      <c r="J3" s="1186" t="s">
        <v>56</v>
      </c>
      <c r="K3" s="1187"/>
    </row>
    <row r="4" spans="1:14" ht="13.95" customHeight="1">
      <c r="A4" s="259"/>
      <c r="B4" s="262"/>
      <c r="H4" s="1191" t="s">
        <v>0</v>
      </c>
      <c r="I4" s="1191"/>
      <c r="J4" s="1188" t="s">
        <v>57</v>
      </c>
      <c r="K4" s="1189"/>
    </row>
    <row r="5" spans="1:14" ht="13.95" customHeight="1">
      <c r="A5" s="259"/>
      <c r="B5" s="262"/>
      <c r="H5" s="1191" t="s">
        <v>2</v>
      </c>
      <c r="I5" s="1191"/>
      <c r="J5" s="1188" t="s">
        <v>58</v>
      </c>
      <c r="K5" s="1189"/>
    </row>
    <row r="6" spans="1:14" ht="13.95" customHeight="1">
      <c r="A6" s="259"/>
      <c r="B6" s="262"/>
      <c r="H6" s="1191" t="s">
        <v>3</v>
      </c>
      <c r="I6" s="1191"/>
      <c r="J6" s="1188" t="s">
        <v>59</v>
      </c>
      <c r="K6" s="1189"/>
    </row>
    <row r="7" spans="1:14" ht="13.95" customHeight="1">
      <c r="A7" s="259"/>
      <c r="B7" s="262"/>
      <c r="H7" s="1191" t="s">
        <v>4</v>
      </c>
      <c r="I7" s="1191"/>
      <c r="J7" s="1188" t="s">
        <v>154</v>
      </c>
      <c r="K7" s="1189"/>
    </row>
    <row r="8" spans="1:14" ht="13.95" customHeight="1">
      <c r="A8" s="259"/>
      <c r="B8" s="262"/>
      <c r="H8" s="255" t="s">
        <v>5</v>
      </c>
      <c r="J8" s="1188" t="s">
        <v>60</v>
      </c>
      <c r="K8" s="1189"/>
    </row>
    <row r="9" spans="1:14" ht="7.5" customHeight="1" thickBot="1">
      <c r="A9" s="259"/>
      <c r="B9" s="262"/>
      <c r="J9" s="421"/>
      <c r="K9" s="264"/>
    </row>
    <row r="10" spans="1:14" ht="29.25" customHeight="1" thickBot="1">
      <c r="B10" s="1183" t="s">
        <v>169</v>
      </c>
      <c r="C10" s="1184"/>
      <c r="D10" s="1184"/>
      <c r="E10" s="1184"/>
      <c r="F10" s="1184"/>
      <c r="G10" s="1184"/>
      <c r="H10" s="1184"/>
      <c r="I10" s="1184"/>
      <c r="J10" s="1184"/>
      <c r="K10" s="1185"/>
      <c r="L10" s="255"/>
      <c r="N10" s="255"/>
    </row>
    <row r="11" spans="1:14" ht="27" thickBot="1">
      <c r="B11" s="416" t="s">
        <v>6</v>
      </c>
      <c r="C11" s="416" t="s">
        <v>156</v>
      </c>
      <c r="D11" s="933" t="s">
        <v>342</v>
      </c>
      <c r="E11" s="418" t="s">
        <v>157</v>
      </c>
      <c r="F11" s="415" t="s">
        <v>161</v>
      </c>
      <c r="G11" s="418" t="s">
        <v>158</v>
      </c>
      <c r="H11" s="418" t="s">
        <v>155</v>
      </c>
      <c r="I11" s="419" t="s">
        <v>9</v>
      </c>
      <c r="J11" s="419" t="s">
        <v>10</v>
      </c>
      <c r="K11" s="420" t="s">
        <v>86</v>
      </c>
      <c r="L11" s="255"/>
      <c r="N11" s="255"/>
    </row>
    <row r="12" spans="1:14" s="1" customFormat="1" ht="15.75" customHeight="1" thickBot="1">
      <c r="A12" s="259">
        <v>1</v>
      </c>
      <c r="B12" s="271">
        <v>1</v>
      </c>
      <c r="C12" s="272" t="s">
        <v>206</v>
      </c>
      <c r="D12" s="889"/>
      <c r="E12" s="273"/>
      <c r="F12" s="273"/>
      <c r="G12" s="430"/>
      <c r="H12" s="430"/>
      <c r="I12" s="273"/>
      <c r="J12" s="274"/>
      <c r="K12" s="501">
        <f>K13+K24</f>
        <v>0</v>
      </c>
      <c r="L12" s="77"/>
      <c r="N12" s="77"/>
    </row>
    <row r="13" spans="1:14" s="1" customFormat="1" ht="15.75" customHeight="1">
      <c r="A13" s="259">
        <v>2</v>
      </c>
      <c r="B13" s="276">
        <v>1.01</v>
      </c>
      <c r="C13" s="277" t="s">
        <v>172</v>
      </c>
      <c r="D13" s="934"/>
      <c r="E13" s="277"/>
      <c r="F13" s="278"/>
      <c r="G13" s="383"/>
      <c r="H13" s="431">
        <v>1</v>
      </c>
      <c r="I13" s="280" t="s">
        <v>114</v>
      </c>
      <c r="J13" s="281">
        <v>0</v>
      </c>
      <c r="K13" s="367">
        <f>H13*J13</f>
        <v>0</v>
      </c>
      <c r="L13" s="77"/>
      <c r="N13" s="77"/>
    </row>
    <row r="14" spans="1:14" s="1" customFormat="1" ht="36">
      <c r="A14" s="259">
        <v>3</v>
      </c>
      <c r="B14" s="283" t="s">
        <v>105</v>
      </c>
      <c r="C14" s="284" t="s">
        <v>173</v>
      </c>
      <c r="D14" s="908"/>
      <c r="E14" s="285"/>
      <c r="F14" s="286"/>
      <c r="G14" s="401"/>
      <c r="H14" s="401"/>
      <c r="I14" s="288"/>
      <c r="J14" s="289"/>
      <c r="K14" s="290"/>
      <c r="L14" s="77"/>
      <c r="N14" s="77"/>
    </row>
    <row r="15" spans="1:14" s="1" customFormat="1" ht="36">
      <c r="A15" s="259">
        <v>3</v>
      </c>
      <c r="B15" s="283" t="s">
        <v>106</v>
      </c>
      <c r="C15" s="284" t="s">
        <v>224</v>
      </c>
      <c r="D15" s="913"/>
      <c r="E15" s="291"/>
      <c r="F15" s="291"/>
      <c r="G15" s="423"/>
      <c r="H15" s="401"/>
      <c r="I15" s="293"/>
      <c r="J15" s="294"/>
      <c r="K15" s="295"/>
      <c r="L15" s="77"/>
      <c r="N15" s="77"/>
    </row>
    <row r="16" spans="1:14" s="1" customFormat="1" ht="24">
      <c r="A16" s="259">
        <v>3</v>
      </c>
      <c r="B16" s="283" t="s">
        <v>107</v>
      </c>
      <c r="C16" s="297" t="s">
        <v>174</v>
      </c>
      <c r="D16" s="914"/>
      <c r="E16" s="298"/>
      <c r="F16" s="298"/>
      <c r="G16" s="423"/>
      <c r="H16" s="432"/>
      <c r="I16" s="299"/>
      <c r="J16" s="300"/>
      <c r="K16" s="301"/>
      <c r="L16" s="77"/>
      <c r="N16" s="77"/>
    </row>
    <row r="17" spans="1:14" s="1" customFormat="1" ht="60">
      <c r="A17" s="259">
        <v>3</v>
      </c>
      <c r="B17" s="283" t="s">
        <v>108</v>
      </c>
      <c r="C17" s="303" t="s">
        <v>175</v>
      </c>
      <c r="D17" s="913"/>
      <c r="E17" s="291"/>
      <c r="F17" s="291"/>
      <c r="G17" s="401"/>
      <c r="H17" s="401"/>
      <c r="I17" s="304"/>
      <c r="J17" s="305"/>
      <c r="K17" s="289"/>
      <c r="L17" s="77"/>
      <c r="N17" s="77"/>
    </row>
    <row r="18" spans="1:14" s="1" customFormat="1" ht="36">
      <c r="A18" s="259">
        <v>3</v>
      </c>
      <c r="B18" s="283" t="s">
        <v>109</v>
      </c>
      <c r="C18" s="303" t="s">
        <v>176</v>
      </c>
      <c r="D18" s="913"/>
      <c r="E18" s="306"/>
      <c r="F18" s="306"/>
      <c r="G18" s="423"/>
      <c r="H18" s="433"/>
      <c r="I18" s="308"/>
      <c r="J18" s="289"/>
      <c r="K18" s="309"/>
      <c r="L18" s="77"/>
      <c r="N18" s="77"/>
    </row>
    <row r="19" spans="1:14" s="1" customFormat="1" ht="48">
      <c r="A19" s="259">
        <v>3</v>
      </c>
      <c r="B19" s="283" t="s">
        <v>110</v>
      </c>
      <c r="C19" s="284" t="s">
        <v>177</v>
      </c>
      <c r="D19" s="913"/>
      <c r="E19" s="313"/>
      <c r="F19" s="311"/>
      <c r="G19" s="434"/>
      <c r="H19" s="435"/>
      <c r="I19" s="313"/>
      <c r="J19" s="314"/>
      <c r="K19" s="315"/>
      <c r="L19" s="77"/>
      <c r="N19" s="77"/>
    </row>
    <row r="20" spans="1:14" s="1" customFormat="1" ht="36">
      <c r="A20" s="259">
        <v>3</v>
      </c>
      <c r="B20" s="283" t="s">
        <v>111</v>
      </c>
      <c r="C20" s="316" t="s">
        <v>178</v>
      </c>
      <c r="D20" s="915"/>
      <c r="E20" s="317"/>
      <c r="F20" s="317"/>
      <c r="G20" s="436"/>
      <c r="H20" s="436"/>
      <c r="I20" s="318"/>
      <c r="J20" s="319"/>
      <c r="K20" s="295"/>
      <c r="L20" s="77"/>
      <c r="N20" s="77"/>
    </row>
    <row r="21" spans="1:14" s="1" customFormat="1" ht="24">
      <c r="A21" s="259">
        <v>3</v>
      </c>
      <c r="B21" s="283" t="s">
        <v>112</v>
      </c>
      <c r="C21" s="316" t="s">
        <v>179</v>
      </c>
      <c r="D21" s="916"/>
      <c r="E21" s="320"/>
      <c r="F21" s="317"/>
      <c r="G21" s="436"/>
      <c r="H21" s="437"/>
      <c r="I21" s="320"/>
      <c r="J21" s="319"/>
      <c r="K21" s="295"/>
      <c r="L21" s="77"/>
      <c r="N21" s="77"/>
    </row>
    <row r="22" spans="1:14" s="1" customFormat="1" ht="24">
      <c r="A22" s="259">
        <v>3</v>
      </c>
      <c r="B22" s="283" t="s">
        <v>113</v>
      </c>
      <c r="C22" s="284" t="s">
        <v>180</v>
      </c>
      <c r="D22" s="908"/>
      <c r="E22" s="320"/>
      <c r="F22" s="320"/>
      <c r="G22" s="437"/>
      <c r="H22" s="437"/>
      <c r="I22" s="321"/>
      <c r="J22" s="322"/>
      <c r="K22" s="322"/>
    </row>
    <row r="23" spans="1:14" s="1" customFormat="1" ht="9" customHeight="1">
      <c r="A23" s="259"/>
      <c r="B23" s="323"/>
      <c r="C23" s="285" t="s">
        <v>181</v>
      </c>
      <c r="D23" s="908"/>
      <c r="E23" s="285"/>
      <c r="F23" s="285"/>
      <c r="G23" s="401"/>
      <c r="H23" s="401"/>
      <c r="I23" s="287"/>
      <c r="J23" s="294"/>
      <c r="K23" s="294"/>
    </row>
    <row r="24" spans="1:14" s="1" customFormat="1" ht="15" customHeight="1">
      <c r="A24" s="259">
        <v>2</v>
      </c>
      <c r="B24" s="324">
        <v>1.02</v>
      </c>
      <c r="C24" s="325" t="s">
        <v>182</v>
      </c>
      <c r="D24" s="935"/>
      <c r="E24" s="326"/>
      <c r="F24" s="326"/>
      <c r="G24" s="405"/>
      <c r="H24" s="438">
        <v>1</v>
      </c>
      <c r="I24" s="328" t="s">
        <v>114</v>
      </c>
      <c r="J24" s="329">
        <v>0</v>
      </c>
      <c r="K24" s="367">
        <f>H24*J24</f>
        <v>0</v>
      </c>
    </row>
    <row r="25" spans="1:14" s="1" customFormat="1" ht="24">
      <c r="A25" s="259">
        <v>3</v>
      </c>
      <c r="B25" s="283" t="s">
        <v>115</v>
      </c>
      <c r="C25" s="284" t="s">
        <v>183</v>
      </c>
      <c r="D25" s="911"/>
      <c r="E25" s="330"/>
      <c r="F25" s="330"/>
      <c r="G25" s="439"/>
      <c r="H25" s="439"/>
      <c r="I25" s="331"/>
      <c r="J25" s="311"/>
      <c r="K25" s="330"/>
    </row>
    <row r="26" spans="1:14" s="1" customFormat="1" ht="24">
      <c r="A26" s="259">
        <v>3</v>
      </c>
      <c r="B26" s="283" t="s">
        <v>116</v>
      </c>
      <c r="C26" s="284" t="s">
        <v>184</v>
      </c>
      <c r="D26" s="911"/>
      <c r="E26" s="332"/>
      <c r="F26" s="332"/>
      <c r="G26" s="440"/>
      <c r="H26" s="440"/>
      <c r="I26" s="333"/>
      <c r="J26" s="309"/>
      <c r="K26" s="294"/>
    </row>
    <row r="27" spans="1:14" s="1" customFormat="1" ht="36">
      <c r="A27" s="255">
        <v>3</v>
      </c>
      <c r="B27" s="283" t="s">
        <v>117</v>
      </c>
      <c r="C27" s="334" t="s">
        <v>185</v>
      </c>
      <c r="D27" s="917"/>
      <c r="E27" s="335"/>
      <c r="F27" s="336"/>
      <c r="G27" s="440"/>
      <c r="H27" s="441"/>
      <c r="I27" s="337"/>
      <c r="J27" s="309"/>
      <c r="K27" s="294"/>
    </row>
    <row r="28" spans="1:14" s="1" customFormat="1" ht="24">
      <c r="A28" s="255">
        <v>3</v>
      </c>
      <c r="B28" s="283" t="s">
        <v>118</v>
      </c>
      <c r="C28" s="284" t="s">
        <v>186</v>
      </c>
      <c r="D28" s="909"/>
      <c r="E28" s="338"/>
      <c r="F28" s="338"/>
      <c r="G28" s="442"/>
      <c r="H28" s="442"/>
      <c r="I28" s="339"/>
      <c r="J28" s="340"/>
      <c r="K28" s="338"/>
    </row>
    <row r="29" spans="1:14" s="1" customFormat="1" ht="13.8">
      <c r="A29" s="255">
        <v>3</v>
      </c>
      <c r="B29" s="283" t="s">
        <v>119</v>
      </c>
      <c r="C29" s="341" t="s">
        <v>187</v>
      </c>
      <c r="D29" s="909"/>
      <c r="E29" s="338"/>
      <c r="F29" s="338"/>
      <c r="G29" s="442"/>
      <c r="H29" s="442"/>
      <c r="I29" s="339"/>
      <c r="J29" s="340"/>
      <c r="K29" s="338"/>
    </row>
    <row r="30" spans="1:14" s="1" customFormat="1" ht="36">
      <c r="A30" s="259">
        <v>3</v>
      </c>
      <c r="B30" s="302" t="s">
        <v>120</v>
      </c>
      <c r="C30" s="297" t="s">
        <v>188</v>
      </c>
      <c r="D30" s="918"/>
      <c r="E30" s="342"/>
      <c r="F30" s="343"/>
      <c r="G30" s="443"/>
      <c r="H30" s="443"/>
      <c r="I30" s="345"/>
      <c r="J30" s="346"/>
      <c r="K30" s="305"/>
    </row>
    <row r="31" spans="1:14" s="1" customFormat="1" ht="9" customHeight="1" thickBot="1">
      <c r="A31" s="259"/>
      <c r="B31" s="422"/>
      <c r="C31" s="380" t="s">
        <v>181</v>
      </c>
      <c r="D31" s="936"/>
      <c r="E31" s="348"/>
      <c r="F31" s="348"/>
      <c r="G31" s="444"/>
      <c r="H31" s="444"/>
      <c r="I31" s="349"/>
      <c r="J31" s="350"/>
      <c r="K31" s="351"/>
    </row>
    <row r="32" spans="1:14" s="1" customFormat="1" ht="14.4" thickBot="1">
      <c r="A32" s="259">
        <v>1</v>
      </c>
      <c r="B32" s="445">
        <v>2</v>
      </c>
      <c r="C32" s="446" t="s">
        <v>205</v>
      </c>
      <c r="D32" s="894"/>
      <c r="E32" s="447"/>
      <c r="F32" s="447"/>
      <c r="G32" s="448"/>
      <c r="H32" s="448"/>
      <c r="I32" s="447"/>
      <c r="J32" s="449"/>
      <c r="K32" s="450">
        <f>K33+K39+K46</f>
        <v>0</v>
      </c>
    </row>
    <row r="33" spans="1:14" s="1" customFormat="1" ht="13.8">
      <c r="A33" s="255">
        <v>2</v>
      </c>
      <c r="B33" s="276">
        <v>2.0099999999999998</v>
      </c>
      <c r="C33" s="356" t="s">
        <v>192</v>
      </c>
      <c r="D33" s="937"/>
      <c r="E33" s="278"/>
      <c r="F33" s="278"/>
      <c r="G33" s="383">
        <v>28</v>
      </c>
      <c r="H33" s="431">
        <v>1</v>
      </c>
      <c r="I33" s="280" t="s">
        <v>114</v>
      </c>
      <c r="J33" s="281">
        <v>0</v>
      </c>
      <c r="K33" s="367">
        <f>H33*J33</f>
        <v>0</v>
      </c>
    </row>
    <row r="34" spans="1:14" s="1" customFormat="1" ht="24">
      <c r="A34" s="502">
        <v>3</v>
      </c>
      <c r="B34" s="368" t="s">
        <v>121</v>
      </c>
      <c r="C34" s="284" t="s">
        <v>225</v>
      </c>
      <c r="D34" s="919"/>
      <c r="E34" s="291" t="s">
        <v>160</v>
      </c>
      <c r="F34" s="291"/>
      <c r="G34" s="423">
        <v>18</v>
      </c>
      <c r="H34" s="423"/>
      <c r="I34" s="358" t="s">
        <v>130</v>
      </c>
      <c r="J34" s="295"/>
      <c r="K34" s="309"/>
    </row>
    <row r="35" spans="1:14" s="1" customFormat="1" ht="24">
      <c r="A35" s="259">
        <v>3</v>
      </c>
      <c r="B35" s="368" t="s">
        <v>122</v>
      </c>
      <c r="C35" s="451" t="s">
        <v>226</v>
      </c>
      <c r="D35" s="920"/>
      <c r="E35" s="291" t="s">
        <v>160</v>
      </c>
      <c r="F35" s="291"/>
      <c r="G35" s="401">
        <v>5</v>
      </c>
      <c r="H35" s="401"/>
      <c r="I35" s="452" t="s">
        <v>89</v>
      </c>
      <c r="J35" s="295"/>
      <c r="K35" s="346"/>
    </row>
    <row r="36" spans="1:14" s="1" customFormat="1" ht="24">
      <c r="A36" s="259">
        <v>3</v>
      </c>
      <c r="B36" s="386" t="s">
        <v>123</v>
      </c>
      <c r="C36" s="451" t="s">
        <v>227</v>
      </c>
      <c r="D36" s="920"/>
      <c r="E36" s="291" t="s">
        <v>160</v>
      </c>
      <c r="F36" s="291"/>
      <c r="G36" s="423">
        <v>5</v>
      </c>
      <c r="H36" s="453"/>
      <c r="I36" s="452" t="s">
        <v>89</v>
      </c>
      <c r="J36" s="454"/>
      <c r="K36" s="455"/>
    </row>
    <row r="37" spans="1:14" s="1" customFormat="1" ht="13.8">
      <c r="A37" s="259">
        <v>3</v>
      </c>
      <c r="B37" s="386" t="s">
        <v>124</v>
      </c>
      <c r="C37" s="284" t="s">
        <v>189</v>
      </c>
      <c r="D37" s="913"/>
      <c r="E37" s="291" t="s">
        <v>160</v>
      </c>
      <c r="F37" s="291"/>
      <c r="G37" s="423"/>
      <c r="H37" s="401"/>
      <c r="I37" s="360"/>
      <c r="J37" s="309"/>
      <c r="K37" s="309"/>
    </row>
    <row r="38" spans="1:14" s="1" customFormat="1" ht="9" customHeight="1">
      <c r="A38" s="259"/>
      <c r="B38" s="423"/>
      <c r="C38" s="454" t="s">
        <v>181</v>
      </c>
      <c r="D38" s="896"/>
      <c r="E38" s="361"/>
      <c r="F38" s="361"/>
      <c r="G38" s="439"/>
      <c r="H38" s="456"/>
      <c r="I38" s="362"/>
      <c r="J38" s="361"/>
      <c r="K38" s="361"/>
    </row>
    <row r="39" spans="1:14" s="1" customFormat="1" ht="13.8">
      <c r="A39" s="259">
        <v>2</v>
      </c>
      <c r="B39" s="363">
        <v>2.02</v>
      </c>
      <c r="C39" s="457" t="s">
        <v>228</v>
      </c>
      <c r="D39" s="897"/>
      <c r="E39" s="458"/>
      <c r="F39" s="459"/>
      <c r="G39" s="460"/>
      <c r="H39" s="461">
        <v>1</v>
      </c>
      <c r="I39" s="365" t="s">
        <v>114</v>
      </c>
      <c r="J39" s="366">
        <v>0</v>
      </c>
      <c r="K39" s="367">
        <f>H39*J39</f>
        <v>0</v>
      </c>
    </row>
    <row r="40" spans="1:14" s="1" customFormat="1" ht="24">
      <c r="A40" s="259">
        <v>3</v>
      </c>
      <c r="B40" s="368" t="s">
        <v>125</v>
      </c>
      <c r="C40" s="462" t="s">
        <v>229</v>
      </c>
      <c r="D40" s="921"/>
      <c r="E40" s="291" t="s">
        <v>160</v>
      </c>
      <c r="F40" s="291"/>
      <c r="G40" s="401">
        <v>5</v>
      </c>
      <c r="H40" s="401"/>
      <c r="I40" s="333" t="s">
        <v>89</v>
      </c>
      <c r="J40" s="361"/>
      <c r="K40" s="361"/>
    </row>
    <row r="41" spans="1:14" s="1" customFormat="1" ht="24">
      <c r="A41" s="259">
        <v>3</v>
      </c>
      <c r="B41" s="368" t="s">
        <v>126</v>
      </c>
      <c r="C41" s="462" t="s">
        <v>230</v>
      </c>
      <c r="D41" s="921"/>
      <c r="E41" s="291" t="s">
        <v>160</v>
      </c>
      <c r="F41" s="291"/>
      <c r="G41" s="401">
        <v>5</v>
      </c>
      <c r="H41" s="401"/>
      <c r="I41" s="333" t="s">
        <v>89</v>
      </c>
      <c r="J41" s="371"/>
      <c r="K41" s="371"/>
    </row>
    <row r="42" spans="1:14" s="1" customFormat="1" ht="24">
      <c r="A42" s="259">
        <v>3</v>
      </c>
      <c r="B42" s="368" t="s">
        <v>127</v>
      </c>
      <c r="C42" s="462" t="s">
        <v>231</v>
      </c>
      <c r="D42" s="921"/>
      <c r="E42" s="291" t="s">
        <v>160</v>
      </c>
      <c r="F42" s="291"/>
      <c r="G42" s="401">
        <v>5</v>
      </c>
      <c r="H42" s="401"/>
      <c r="I42" s="333" t="s">
        <v>89</v>
      </c>
      <c r="J42" s="371"/>
      <c r="K42" s="371"/>
    </row>
    <row r="43" spans="1:14" s="1" customFormat="1" ht="24">
      <c r="A43" s="259">
        <v>3</v>
      </c>
      <c r="B43" s="368" t="s">
        <v>128</v>
      </c>
      <c r="C43" s="462" t="s">
        <v>232</v>
      </c>
      <c r="D43" s="921"/>
      <c r="E43" s="291" t="s">
        <v>160</v>
      </c>
      <c r="F43" s="291"/>
      <c r="G43" s="401">
        <v>1</v>
      </c>
      <c r="H43" s="401"/>
      <c r="I43" s="333" t="s">
        <v>89</v>
      </c>
      <c r="J43" s="371"/>
      <c r="K43" s="371"/>
    </row>
    <row r="44" spans="1:14" s="1" customFormat="1" ht="24">
      <c r="A44" s="259">
        <v>3</v>
      </c>
      <c r="B44" s="368" t="s">
        <v>129</v>
      </c>
      <c r="C44" s="462" t="s">
        <v>233</v>
      </c>
      <c r="D44" s="921"/>
      <c r="E44" s="291" t="s">
        <v>160</v>
      </c>
      <c r="F44" s="291"/>
      <c r="G44" s="401"/>
      <c r="H44" s="401"/>
      <c r="I44" s="333"/>
      <c r="J44" s="371"/>
      <c r="K44" s="371"/>
    </row>
    <row r="45" spans="1:14" s="1" customFormat="1" ht="9" customHeight="1">
      <c r="A45" s="259"/>
      <c r="B45" s="368"/>
      <c r="C45" s="463" t="s">
        <v>181</v>
      </c>
      <c r="D45" s="922"/>
      <c r="E45" s="287"/>
      <c r="F45" s="287"/>
      <c r="G45" s="401"/>
      <c r="H45" s="401"/>
      <c r="I45" s="333"/>
      <c r="J45" s="371"/>
      <c r="K45" s="371"/>
    </row>
    <row r="46" spans="1:14" s="1" customFormat="1" ht="13.8">
      <c r="A46" s="259">
        <v>2</v>
      </c>
      <c r="B46" s="276">
        <v>2.0299999999999998</v>
      </c>
      <c r="C46" s="356" t="s">
        <v>190</v>
      </c>
      <c r="D46" s="938"/>
      <c r="E46" s="356"/>
      <c r="F46" s="356"/>
      <c r="G46" s="404">
        <f>G47+G48+G49+G50</f>
        <v>91</v>
      </c>
      <c r="H46" s="461">
        <v>1</v>
      </c>
      <c r="I46" s="365" t="s">
        <v>114</v>
      </c>
      <c r="J46" s="367">
        <v>0</v>
      </c>
      <c r="K46" s="367">
        <f>H46*J46</f>
        <v>0</v>
      </c>
    </row>
    <row r="47" spans="1:14" s="1" customFormat="1" ht="24">
      <c r="A47" s="259">
        <v>3</v>
      </c>
      <c r="B47" s="424" t="s">
        <v>131</v>
      </c>
      <c r="C47" s="284" t="s">
        <v>191</v>
      </c>
      <c r="D47" s="913"/>
      <c r="E47" s="291" t="s">
        <v>160</v>
      </c>
      <c r="F47" s="464">
        <v>59.5</v>
      </c>
      <c r="G47" s="401">
        <v>60</v>
      </c>
      <c r="H47" s="401"/>
      <c r="I47" s="374" t="s">
        <v>159</v>
      </c>
      <c r="J47" s="371"/>
      <c r="K47" s="371"/>
      <c r="N47" s="494"/>
    </row>
    <row r="48" spans="1:14" s="1" customFormat="1" ht="24">
      <c r="A48" s="259">
        <v>3</v>
      </c>
      <c r="B48" s="424" t="s">
        <v>132</v>
      </c>
      <c r="C48" s="284" t="s">
        <v>234</v>
      </c>
      <c r="D48" s="913"/>
      <c r="E48" s="291" t="s">
        <v>160</v>
      </c>
      <c r="F48" s="464">
        <v>12.44</v>
      </c>
      <c r="G48" s="401">
        <v>13</v>
      </c>
      <c r="H48" s="401"/>
      <c r="I48" s="374" t="s">
        <v>159</v>
      </c>
      <c r="J48" s="371"/>
      <c r="K48" s="371"/>
    </row>
    <row r="49" spans="1:11" s="1" customFormat="1" ht="24">
      <c r="A49" s="259">
        <v>3</v>
      </c>
      <c r="B49" s="424" t="s">
        <v>133</v>
      </c>
      <c r="C49" s="284" t="s">
        <v>235</v>
      </c>
      <c r="D49" s="913"/>
      <c r="E49" s="291" t="s">
        <v>160</v>
      </c>
      <c r="F49" s="464">
        <v>15.49</v>
      </c>
      <c r="G49" s="401">
        <v>16</v>
      </c>
      <c r="H49" s="401"/>
      <c r="I49" s="374" t="s">
        <v>159</v>
      </c>
      <c r="J49" s="371"/>
      <c r="K49" s="371"/>
    </row>
    <row r="50" spans="1:11" s="1" customFormat="1" ht="24">
      <c r="A50" s="259">
        <v>3</v>
      </c>
      <c r="B50" s="424" t="s">
        <v>134</v>
      </c>
      <c r="C50" s="284" t="s">
        <v>236</v>
      </c>
      <c r="D50" s="913"/>
      <c r="E50" s="291" t="s">
        <v>160</v>
      </c>
      <c r="F50" s="464">
        <v>1.72</v>
      </c>
      <c r="G50" s="401">
        <v>2</v>
      </c>
      <c r="H50" s="401"/>
      <c r="I50" s="374" t="s">
        <v>159</v>
      </c>
      <c r="J50" s="371"/>
      <c r="K50" s="371"/>
    </row>
    <row r="51" spans="1:11" s="1" customFormat="1" ht="24">
      <c r="A51" s="259">
        <v>3</v>
      </c>
      <c r="B51" s="424" t="s">
        <v>135</v>
      </c>
      <c r="C51" s="284" t="s">
        <v>237</v>
      </c>
      <c r="D51" s="913"/>
      <c r="E51" s="291" t="s">
        <v>160</v>
      </c>
      <c r="F51" s="291"/>
      <c r="G51" s="401"/>
      <c r="H51" s="401"/>
      <c r="I51" s="333"/>
      <c r="J51" s="371"/>
      <c r="K51" s="371"/>
    </row>
    <row r="52" spans="1:11" s="1" customFormat="1" ht="9" customHeight="1" thickBot="1">
      <c r="A52" s="259"/>
      <c r="B52" s="376"/>
      <c r="C52" s="465" t="s">
        <v>181</v>
      </c>
      <c r="D52" s="898"/>
      <c r="E52" s="466"/>
      <c r="F52" s="466"/>
      <c r="G52" s="376"/>
      <c r="H52" s="376"/>
      <c r="I52" s="381"/>
      <c r="J52" s="382"/>
      <c r="K52" s="382"/>
    </row>
    <row r="53" spans="1:11" s="1" customFormat="1" ht="14.4" thickBot="1">
      <c r="A53" s="259">
        <v>1</v>
      </c>
      <c r="B53" s="445">
        <v>3</v>
      </c>
      <c r="C53" s="446" t="s">
        <v>207</v>
      </c>
      <c r="D53" s="894"/>
      <c r="E53" s="447"/>
      <c r="F53" s="447"/>
      <c r="G53" s="448"/>
      <c r="H53" s="448"/>
      <c r="I53" s="447"/>
      <c r="J53" s="449"/>
      <c r="K53" s="450">
        <f>K54</f>
        <v>0</v>
      </c>
    </row>
    <row r="54" spans="1:11" s="1" customFormat="1" ht="13.8">
      <c r="A54" s="259">
        <v>2</v>
      </c>
      <c r="B54" s="383">
        <v>3.01</v>
      </c>
      <c r="C54" s="467" t="s">
        <v>345</v>
      </c>
      <c r="D54" s="899" t="s">
        <v>368</v>
      </c>
      <c r="F54" s="469">
        <v>10.6</v>
      </c>
      <c r="G54" s="383">
        <v>11</v>
      </c>
      <c r="H54" s="383">
        <v>11</v>
      </c>
      <c r="I54" s="385" t="s">
        <v>144</v>
      </c>
      <c r="J54" s="282">
        <v>0</v>
      </c>
      <c r="K54" s="367">
        <f>H54*J54</f>
        <v>0</v>
      </c>
    </row>
    <row r="55" spans="1:11" s="1" customFormat="1" ht="13.8">
      <c r="A55" s="259">
        <v>3</v>
      </c>
      <c r="B55" s="386" t="s">
        <v>136</v>
      </c>
      <c r="C55" s="809" t="s">
        <v>272</v>
      </c>
      <c r="D55" s="923"/>
      <c r="E55" s="291"/>
      <c r="F55" s="387"/>
      <c r="G55" s="443"/>
      <c r="H55" s="470"/>
      <c r="I55" s="345"/>
      <c r="J55" s="346"/>
      <c r="K55" s="346"/>
    </row>
    <row r="56" spans="1:11" s="1" customFormat="1" ht="24">
      <c r="A56" s="259">
        <v>3</v>
      </c>
      <c r="B56" s="386"/>
      <c r="C56" s="341" t="s">
        <v>238</v>
      </c>
      <c r="D56" s="908"/>
      <c r="E56" s="291"/>
      <c r="F56" s="387"/>
      <c r="G56" s="471"/>
      <c r="H56" s="470"/>
      <c r="I56" s="345"/>
      <c r="J56" s="346"/>
      <c r="K56" s="346"/>
    </row>
    <row r="57" spans="1:11" s="1" customFormat="1" ht="24">
      <c r="A57" s="259">
        <v>3</v>
      </c>
      <c r="B57" s="386" t="s">
        <v>137</v>
      </c>
      <c r="C57" s="284" t="s">
        <v>239</v>
      </c>
      <c r="D57" s="908" t="s">
        <v>352</v>
      </c>
      <c r="E57" s="291"/>
      <c r="F57" s="390"/>
      <c r="G57" s="401"/>
      <c r="H57" s="401"/>
      <c r="I57" s="333" t="s">
        <v>144</v>
      </c>
      <c r="J57" s="371"/>
      <c r="K57" s="371"/>
    </row>
    <row r="58" spans="1:11" s="1" customFormat="1" ht="13.8">
      <c r="A58" s="259">
        <v>3</v>
      </c>
      <c r="B58" s="386" t="s">
        <v>138</v>
      </c>
      <c r="C58" s="284" t="s">
        <v>240</v>
      </c>
      <c r="D58" s="921" t="s">
        <v>362</v>
      </c>
      <c r="E58" s="291"/>
      <c r="F58" s="390"/>
      <c r="G58" s="440"/>
      <c r="H58" s="401"/>
      <c r="I58" s="333"/>
      <c r="J58" s="371"/>
      <c r="K58" s="371"/>
    </row>
    <row r="59" spans="1:11" s="1" customFormat="1" ht="13.8">
      <c r="A59" s="259">
        <v>3</v>
      </c>
      <c r="B59" s="386" t="s">
        <v>139</v>
      </c>
      <c r="C59" s="284" t="s">
        <v>193</v>
      </c>
      <c r="D59" s="921" t="s">
        <v>341</v>
      </c>
      <c r="E59" s="291"/>
      <c r="F59" s="390"/>
      <c r="G59" s="440"/>
      <c r="H59" s="401"/>
      <c r="I59" s="333"/>
      <c r="J59" s="371"/>
      <c r="K59" s="371"/>
    </row>
    <row r="60" spans="1:11" s="1" customFormat="1" ht="13.8">
      <c r="A60" s="259">
        <v>3</v>
      </c>
      <c r="B60" s="386" t="s">
        <v>140</v>
      </c>
      <c r="C60" s="284" t="s">
        <v>194</v>
      </c>
      <c r="D60" s="913"/>
      <c r="E60" s="291"/>
      <c r="F60" s="390"/>
      <c r="G60" s="440"/>
      <c r="H60" s="401"/>
      <c r="I60" s="333"/>
      <c r="J60" s="371"/>
      <c r="K60" s="371"/>
    </row>
    <row r="61" spans="1:11" s="1" customFormat="1" ht="13.8">
      <c r="A61" s="259">
        <v>3</v>
      </c>
      <c r="B61" s="386" t="s">
        <v>141</v>
      </c>
      <c r="C61" s="284" t="s">
        <v>195</v>
      </c>
      <c r="D61" s="908"/>
      <c r="E61" s="285"/>
      <c r="F61" s="285"/>
      <c r="G61" s="401"/>
      <c r="H61" s="401"/>
      <c r="I61" s="333"/>
      <c r="J61" s="371"/>
      <c r="K61" s="371"/>
    </row>
    <row r="62" spans="1:11" s="1" customFormat="1" ht="13.8">
      <c r="A62" s="259">
        <v>3</v>
      </c>
      <c r="B62" s="386" t="s">
        <v>142</v>
      </c>
      <c r="C62" s="341" t="s">
        <v>196</v>
      </c>
      <c r="D62" s="924"/>
      <c r="E62" s="285"/>
      <c r="F62" s="342"/>
      <c r="G62" s="470"/>
      <c r="H62" s="470"/>
      <c r="I62" s="345"/>
      <c r="J62" s="392"/>
      <c r="K62" s="392"/>
    </row>
    <row r="63" spans="1:11" s="1" customFormat="1" ht="13.8">
      <c r="A63" s="259">
        <v>3</v>
      </c>
      <c r="B63" s="386" t="s">
        <v>143</v>
      </c>
      <c r="C63" s="341" t="s">
        <v>197</v>
      </c>
      <c r="D63" s="924"/>
      <c r="E63" s="285"/>
      <c r="F63" s="343"/>
      <c r="G63" s="470"/>
      <c r="H63" s="470"/>
      <c r="I63" s="345"/>
      <c r="J63" s="392"/>
      <c r="K63" s="392"/>
    </row>
    <row r="64" spans="1:11" s="1" customFormat="1" ht="9" customHeight="1" thickBot="1">
      <c r="A64" s="259"/>
      <c r="B64" s="393"/>
      <c r="C64" s="395" t="s">
        <v>181</v>
      </c>
      <c r="D64" s="936"/>
      <c r="E64" s="348"/>
      <c r="F64" s="348"/>
      <c r="G64" s="393"/>
      <c r="H64" s="393"/>
      <c r="I64" s="349"/>
      <c r="J64" s="396"/>
      <c r="K64" s="396"/>
    </row>
    <row r="65" spans="1:11" s="1" customFormat="1" ht="14.4" thickBot="1">
      <c r="A65" s="255">
        <v>1</v>
      </c>
      <c r="B65" s="445">
        <v>4</v>
      </c>
      <c r="C65" s="446" t="s">
        <v>208</v>
      </c>
      <c r="D65" s="894"/>
      <c r="E65" s="447"/>
      <c r="F65" s="447"/>
      <c r="G65" s="448"/>
      <c r="H65" s="448"/>
      <c r="I65" s="447"/>
      <c r="J65" s="449"/>
      <c r="K65" s="450">
        <f>K66+K76</f>
        <v>0</v>
      </c>
    </row>
    <row r="66" spans="1:11" s="1" customFormat="1" ht="13.8">
      <c r="A66" s="259">
        <v>2</v>
      </c>
      <c r="B66" s="383">
        <v>4.01</v>
      </c>
      <c r="C66" s="279" t="s">
        <v>198</v>
      </c>
      <c r="D66" s="939"/>
      <c r="E66" s="279"/>
      <c r="F66" s="472">
        <v>96.5</v>
      </c>
      <c r="G66" s="383">
        <v>105</v>
      </c>
      <c r="H66" s="493">
        <v>105</v>
      </c>
      <c r="I66" s="398" t="s">
        <v>151</v>
      </c>
      <c r="J66" s="282">
        <v>0</v>
      </c>
      <c r="K66" s="367">
        <f>H66*J66</f>
        <v>0</v>
      </c>
    </row>
    <row r="67" spans="1:11" s="1" customFormat="1" ht="13.8">
      <c r="A67" s="259">
        <v>3</v>
      </c>
      <c r="B67" s="386" t="s">
        <v>145</v>
      </c>
      <c r="C67" s="341" t="s">
        <v>277</v>
      </c>
      <c r="D67" s="924"/>
      <c r="E67" s="389"/>
      <c r="F67" s="389"/>
      <c r="G67" s="470"/>
      <c r="H67" s="470"/>
      <c r="I67" s="345"/>
      <c r="J67" s="346"/>
      <c r="K67" s="346"/>
    </row>
    <row r="68" spans="1:11" s="1" customFormat="1" ht="13.8">
      <c r="A68" s="259">
        <v>3</v>
      </c>
      <c r="B68" s="386" t="s">
        <v>146</v>
      </c>
      <c r="C68" s="341" t="s">
        <v>278</v>
      </c>
      <c r="D68" s="924"/>
      <c r="E68" s="389"/>
      <c r="F68" s="399"/>
      <c r="G68" s="470"/>
      <c r="H68" s="470"/>
      <c r="I68" s="345"/>
      <c r="J68" s="346"/>
      <c r="K68" s="346"/>
    </row>
    <row r="69" spans="1:11" s="1" customFormat="1" ht="13.8">
      <c r="A69" s="259">
        <v>3</v>
      </c>
      <c r="B69" s="386" t="s">
        <v>147</v>
      </c>
      <c r="C69" s="341" t="s">
        <v>199</v>
      </c>
      <c r="D69" s="924"/>
      <c r="E69" s="389"/>
      <c r="F69" s="399"/>
      <c r="G69" s="470"/>
      <c r="H69" s="470"/>
      <c r="I69" s="345"/>
      <c r="J69" s="346"/>
      <c r="K69" s="346"/>
    </row>
    <row r="70" spans="1:11" s="1" customFormat="1" ht="24">
      <c r="A70" s="259">
        <v>3</v>
      </c>
      <c r="B70" s="386" t="s">
        <v>148</v>
      </c>
      <c r="C70" s="341" t="s">
        <v>275</v>
      </c>
      <c r="D70" s="929" t="s">
        <v>357</v>
      </c>
      <c r="E70" s="389"/>
      <c r="F70" s="399"/>
      <c r="G70" s="470"/>
      <c r="H70" s="470"/>
      <c r="I70" s="345"/>
      <c r="J70" s="346"/>
      <c r="K70" s="346"/>
    </row>
    <row r="71" spans="1:11" s="1" customFormat="1" ht="24">
      <c r="A71" s="259">
        <v>3</v>
      </c>
      <c r="B71" s="386" t="s">
        <v>257</v>
      </c>
      <c r="C71" s="284" t="s">
        <v>200</v>
      </c>
      <c r="D71" s="908"/>
      <c r="E71" s="287"/>
      <c r="F71" s="498"/>
      <c r="G71" s="401"/>
      <c r="H71" s="401"/>
      <c r="I71" s="345"/>
      <c r="J71" s="371"/>
      <c r="K71" s="371"/>
    </row>
    <row r="72" spans="1:11" s="1" customFormat="1" ht="13.8">
      <c r="A72" s="259">
        <v>3</v>
      </c>
      <c r="B72" s="386" t="s">
        <v>276</v>
      </c>
      <c r="C72" s="284" t="s">
        <v>307</v>
      </c>
      <c r="D72" s="908"/>
      <c r="E72" s="287"/>
      <c r="F72" s="287"/>
      <c r="G72" s="401"/>
      <c r="H72" s="401"/>
      <c r="I72" s="345"/>
      <c r="J72" s="371"/>
      <c r="K72" s="300"/>
    </row>
    <row r="73" spans="1:11" s="1" customFormat="1" ht="13.8">
      <c r="A73" s="259">
        <v>3</v>
      </c>
      <c r="B73" s="386" t="s">
        <v>279</v>
      </c>
      <c r="C73" s="341" t="s">
        <v>209</v>
      </c>
      <c r="D73" s="930" t="s">
        <v>355</v>
      </c>
      <c r="E73" s="389"/>
      <c r="F73" s="389"/>
      <c r="G73" s="470"/>
      <c r="H73" s="470"/>
      <c r="I73" s="345"/>
      <c r="J73" s="392"/>
      <c r="K73" s="473"/>
    </row>
    <row r="74" spans="1:11" s="1" customFormat="1" ht="13.8">
      <c r="A74" s="259">
        <v>3</v>
      </c>
      <c r="B74" s="386" t="s">
        <v>280</v>
      </c>
      <c r="C74" s="284" t="s">
        <v>210</v>
      </c>
      <c r="D74" s="908"/>
      <c r="E74" s="287"/>
      <c r="F74" s="287"/>
      <c r="G74" s="401"/>
      <c r="H74" s="401"/>
      <c r="I74" s="474"/>
      <c r="J74" s="371"/>
      <c r="K74" s="371"/>
    </row>
    <row r="75" spans="1:11" s="1" customFormat="1" ht="13.8">
      <c r="A75" s="259"/>
      <c r="B75" s="386"/>
      <c r="C75" s="475"/>
      <c r="D75" s="924"/>
      <c r="E75" s="389"/>
      <c r="F75" s="287"/>
      <c r="G75" s="470"/>
      <c r="H75" s="470"/>
      <c r="I75" s="474"/>
      <c r="J75" s="392"/>
      <c r="K75" s="392"/>
    </row>
    <row r="76" spans="1:11" s="1" customFormat="1" ht="13.8">
      <c r="A76" s="259">
        <v>2</v>
      </c>
      <c r="B76" s="404">
        <v>4.0199999999999996</v>
      </c>
      <c r="C76" s="372" t="s">
        <v>317</v>
      </c>
      <c r="D76" s="931"/>
      <c r="E76" s="372"/>
      <c r="F76" s="476">
        <v>11.06</v>
      </c>
      <c r="G76" s="404">
        <v>42</v>
      </c>
      <c r="H76" s="404">
        <v>42</v>
      </c>
      <c r="I76" s="477" t="s">
        <v>151</v>
      </c>
      <c r="J76" s="367">
        <v>0</v>
      </c>
      <c r="K76" s="367">
        <f>H76*J76</f>
        <v>0</v>
      </c>
    </row>
    <row r="77" spans="1:11" s="1" customFormat="1" ht="15" customHeight="1">
      <c r="A77" s="259">
        <v>3</v>
      </c>
      <c r="B77" s="368" t="s">
        <v>162</v>
      </c>
      <c r="C77" s="341" t="s">
        <v>241</v>
      </c>
      <c r="D77" s="924"/>
      <c r="E77" s="389"/>
      <c r="F77" s="389"/>
      <c r="G77" s="470"/>
      <c r="H77" s="470"/>
      <c r="I77" s="345"/>
      <c r="J77" s="309"/>
      <c r="K77" s="294"/>
    </row>
    <row r="78" spans="1:11" s="1" customFormat="1" ht="13.8">
      <c r="A78" s="259">
        <v>3</v>
      </c>
      <c r="B78" s="368" t="s">
        <v>163</v>
      </c>
      <c r="C78" s="341" t="s">
        <v>242</v>
      </c>
      <c r="D78" s="932" t="s">
        <v>346</v>
      </c>
      <c r="E78" s="292"/>
      <c r="F78" s="292"/>
      <c r="G78" s="423"/>
      <c r="H78" s="423"/>
      <c r="I78" s="498"/>
      <c r="J78" s="290"/>
      <c r="K78" s="290"/>
    </row>
    <row r="79" spans="1:11" s="1" customFormat="1" ht="24">
      <c r="A79" s="259">
        <v>3</v>
      </c>
      <c r="B79" s="368" t="s">
        <v>164</v>
      </c>
      <c r="C79" s="284" t="s">
        <v>243</v>
      </c>
      <c r="D79" s="911"/>
      <c r="E79" s="304"/>
      <c r="F79" s="287"/>
      <c r="G79" s="401"/>
      <c r="H79" s="401"/>
      <c r="I79" s="333"/>
      <c r="J79" s="309"/>
      <c r="K79" s="309"/>
    </row>
    <row r="80" spans="1:11" s="1" customFormat="1" ht="13.8">
      <c r="A80" s="259">
        <v>3</v>
      </c>
      <c r="B80" s="368" t="s">
        <v>165</v>
      </c>
      <c r="C80" s="482" t="s">
        <v>201</v>
      </c>
      <c r="D80" s="930" t="s">
        <v>355</v>
      </c>
      <c r="E80" s="304"/>
      <c r="F80" s="287"/>
      <c r="G80" s="401"/>
      <c r="H80" s="401"/>
      <c r="I80" s="333"/>
      <c r="J80" s="309"/>
      <c r="K80" s="309"/>
    </row>
    <row r="81" spans="1:11" s="1" customFormat="1" ht="14.4" thickBot="1">
      <c r="A81" s="259"/>
      <c r="B81" s="368"/>
      <c r="C81" s="478"/>
      <c r="D81" s="925"/>
      <c r="E81" s="304"/>
      <c r="F81" s="287"/>
      <c r="G81" s="401"/>
      <c r="H81" s="401"/>
      <c r="I81" s="333"/>
      <c r="J81" s="309"/>
      <c r="K81" s="309"/>
    </row>
    <row r="82" spans="1:11" s="1" customFormat="1" ht="14.4" thickBot="1">
      <c r="A82" s="259">
        <v>1</v>
      </c>
      <c r="B82" s="445">
        <v>5</v>
      </c>
      <c r="C82" s="446" t="s">
        <v>263</v>
      </c>
      <c r="D82" s="894"/>
      <c r="E82" s="447"/>
      <c r="F82" s="447"/>
      <c r="G82" s="448"/>
      <c r="H82" s="448"/>
      <c r="I82" s="447"/>
      <c r="J82" s="449"/>
      <c r="K82" s="450">
        <f>K83+K89+K94+K99+K106+K111+K116</f>
        <v>0</v>
      </c>
    </row>
    <row r="83" spans="1:11" s="1" customFormat="1" ht="36">
      <c r="A83" s="259">
        <v>2</v>
      </c>
      <c r="B83" s="402">
        <v>5.01</v>
      </c>
      <c r="C83" s="277" t="s">
        <v>295</v>
      </c>
      <c r="D83" s="934" t="s">
        <v>351</v>
      </c>
      <c r="E83" s="384"/>
      <c r="F83" s="327"/>
      <c r="G83" s="405">
        <v>56</v>
      </c>
      <c r="H83" s="405">
        <v>56</v>
      </c>
      <c r="I83" s="398" t="s">
        <v>159</v>
      </c>
      <c r="J83" s="403">
        <v>0</v>
      </c>
      <c r="K83" s="367">
        <f>H83*J83</f>
        <v>0</v>
      </c>
    </row>
    <row r="84" spans="1:11" s="1" customFormat="1" ht="24">
      <c r="A84" s="259">
        <v>3</v>
      </c>
      <c r="B84" s="368" t="s">
        <v>149</v>
      </c>
      <c r="C84" s="284" t="s">
        <v>331</v>
      </c>
      <c r="D84" s="911"/>
      <c r="E84" s="304"/>
      <c r="F84" s="287"/>
      <c r="G84" s="401"/>
      <c r="H84" s="401"/>
      <c r="I84" s="333"/>
      <c r="J84" s="309"/>
      <c r="K84" s="309"/>
    </row>
    <row r="85" spans="1:11" s="1" customFormat="1" ht="60">
      <c r="A85" s="259">
        <v>3</v>
      </c>
      <c r="B85" s="368" t="s">
        <v>150</v>
      </c>
      <c r="C85" s="284" t="s">
        <v>220</v>
      </c>
      <c r="D85" s="911" t="s">
        <v>360</v>
      </c>
      <c r="E85" s="304"/>
      <c r="F85" s="287"/>
      <c r="G85" s="401"/>
      <c r="H85" s="401"/>
      <c r="I85" s="333"/>
      <c r="J85" s="309"/>
      <c r="K85" s="309"/>
    </row>
    <row r="86" spans="1:11" s="1" customFormat="1" ht="13.8">
      <c r="A86" s="259">
        <v>3</v>
      </c>
      <c r="B86" s="368" t="s">
        <v>213</v>
      </c>
      <c r="C86" s="284" t="s">
        <v>245</v>
      </c>
      <c r="D86" s="911"/>
      <c r="E86" s="304"/>
      <c r="F86" s="287"/>
      <c r="G86" s="401"/>
      <c r="H86" s="401"/>
      <c r="I86" s="333"/>
      <c r="J86" s="309"/>
      <c r="K86" s="309"/>
    </row>
    <row r="87" spans="1:11" s="1" customFormat="1" ht="13.8">
      <c r="A87" s="259">
        <v>3</v>
      </c>
      <c r="B87" s="368" t="s">
        <v>214</v>
      </c>
      <c r="C87" s="341" t="s">
        <v>251</v>
      </c>
      <c r="D87" s="909"/>
      <c r="E87" s="304"/>
      <c r="F87" s="287"/>
      <c r="G87" s="401"/>
      <c r="H87" s="401"/>
      <c r="I87" s="333"/>
      <c r="J87" s="309"/>
      <c r="K87" s="309"/>
    </row>
    <row r="88" spans="1:11" s="1" customFormat="1" ht="13.8">
      <c r="A88" s="259"/>
      <c r="B88" s="368"/>
      <c r="C88" s="475"/>
      <c r="D88" s="909"/>
      <c r="E88" s="304"/>
      <c r="F88" s="287"/>
      <c r="G88" s="401"/>
      <c r="H88" s="401"/>
      <c r="I88" s="333"/>
      <c r="J88" s="309"/>
      <c r="K88" s="309"/>
    </row>
    <row r="89" spans="1:11" s="1" customFormat="1" ht="13.8">
      <c r="A89" s="259">
        <v>2</v>
      </c>
      <c r="B89" s="402">
        <v>5.0199999999999996</v>
      </c>
      <c r="C89" s="479" t="s">
        <v>296</v>
      </c>
      <c r="D89" s="940"/>
      <c r="E89" s="384"/>
      <c r="F89" s="327"/>
      <c r="G89" s="405">
        <v>26</v>
      </c>
      <c r="H89" s="405">
        <v>26</v>
      </c>
      <c r="I89" s="398" t="s">
        <v>159</v>
      </c>
      <c r="J89" s="403">
        <v>0</v>
      </c>
      <c r="K89" s="367">
        <f>H89*J89</f>
        <v>0</v>
      </c>
    </row>
    <row r="90" spans="1:11" s="1" customFormat="1" ht="24">
      <c r="A90" s="259">
        <v>3</v>
      </c>
      <c r="B90" s="368" t="s">
        <v>152</v>
      </c>
      <c r="C90" s="316" t="s">
        <v>332</v>
      </c>
      <c r="D90" s="910"/>
      <c r="E90" s="304"/>
      <c r="F90" s="287"/>
      <c r="G90" s="401"/>
      <c r="H90" s="401"/>
      <c r="I90" s="333"/>
      <c r="J90" s="309"/>
      <c r="K90" s="309"/>
    </row>
    <row r="91" spans="1:11" s="1" customFormat="1" ht="60">
      <c r="A91" s="259">
        <v>3</v>
      </c>
      <c r="B91" s="368" t="s">
        <v>170</v>
      </c>
      <c r="C91" s="316" t="s">
        <v>220</v>
      </c>
      <c r="D91" s="910" t="s">
        <v>360</v>
      </c>
      <c r="E91" s="304"/>
      <c r="F91" s="287"/>
      <c r="G91" s="401"/>
      <c r="H91" s="401"/>
      <c r="I91" s="333"/>
      <c r="J91" s="309"/>
      <c r="K91" s="309"/>
    </row>
    <row r="92" spans="1:11" s="1" customFormat="1" ht="24">
      <c r="A92" s="259">
        <v>3</v>
      </c>
      <c r="B92" s="368" t="s">
        <v>250</v>
      </c>
      <c r="C92" s="316" t="s">
        <v>202</v>
      </c>
      <c r="D92" s="911" t="s">
        <v>343</v>
      </c>
      <c r="E92" s="304"/>
      <c r="F92" s="287"/>
      <c r="G92" s="401"/>
      <c r="H92" s="401"/>
      <c r="I92" s="333"/>
      <c r="J92" s="309"/>
      <c r="K92" s="309"/>
    </row>
    <row r="93" spans="1:11" s="1" customFormat="1" ht="13.8">
      <c r="A93" s="259"/>
      <c r="B93" s="368"/>
      <c r="C93" s="475"/>
      <c r="D93" s="909"/>
      <c r="E93" s="304"/>
      <c r="F93" s="287"/>
      <c r="G93" s="401"/>
      <c r="H93" s="401"/>
      <c r="I93" s="333"/>
      <c r="J93" s="309"/>
      <c r="K93" s="309"/>
    </row>
    <row r="94" spans="1:11" s="1" customFormat="1" ht="13.8">
      <c r="A94" s="259">
        <v>2</v>
      </c>
      <c r="B94" s="402">
        <v>5.03</v>
      </c>
      <c r="C94" s="480" t="s">
        <v>253</v>
      </c>
      <c r="D94" s="926"/>
      <c r="E94" s="384"/>
      <c r="F94" s="327"/>
      <c r="G94" s="405">
        <v>60</v>
      </c>
      <c r="H94" s="405">
        <v>60</v>
      </c>
      <c r="I94" s="398" t="s">
        <v>159</v>
      </c>
      <c r="J94" s="403">
        <v>0</v>
      </c>
      <c r="K94" s="367">
        <f>H94*J94</f>
        <v>0</v>
      </c>
    </row>
    <row r="95" spans="1:11" s="1" customFormat="1" ht="24">
      <c r="A95" s="259">
        <v>3</v>
      </c>
      <c r="B95" s="368" t="s">
        <v>153</v>
      </c>
      <c r="C95" s="341" t="s">
        <v>256</v>
      </c>
      <c r="D95" s="908" t="s">
        <v>350</v>
      </c>
      <c r="E95" s="304"/>
      <c r="F95" s="287"/>
      <c r="G95" s="401"/>
      <c r="H95" s="401"/>
      <c r="I95" s="333"/>
      <c r="J95" s="309"/>
      <c r="K95" s="309"/>
    </row>
    <row r="96" spans="1:11" s="1" customFormat="1" ht="13.8">
      <c r="A96" s="259">
        <v>3</v>
      </c>
      <c r="B96" s="368" t="s">
        <v>258</v>
      </c>
      <c r="C96" s="341" t="s">
        <v>254</v>
      </c>
      <c r="D96" s="909"/>
      <c r="E96" s="304"/>
      <c r="F96" s="287"/>
      <c r="G96" s="401"/>
      <c r="H96" s="401"/>
      <c r="I96" s="333"/>
      <c r="J96" s="309"/>
      <c r="K96" s="309"/>
    </row>
    <row r="97" spans="1:11" s="1" customFormat="1" ht="60">
      <c r="A97" s="259">
        <v>3</v>
      </c>
      <c r="B97" s="368" t="s">
        <v>259</v>
      </c>
      <c r="C97" s="341" t="s">
        <v>255</v>
      </c>
      <c r="D97" s="909" t="s">
        <v>360</v>
      </c>
      <c r="E97" s="304"/>
      <c r="F97" s="287"/>
      <c r="G97" s="401"/>
      <c r="H97" s="401"/>
      <c r="I97" s="333"/>
      <c r="J97" s="309"/>
      <c r="K97" s="309"/>
    </row>
    <row r="98" spans="1:11" s="1" customFormat="1" ht="13.8">
      <c r="A98" s="259"/>
      <c r="B98" s="368"/>
      <c r="C98" s="475"/>
      <c r="D98" s="909"/>
      <c r="E98" s="304"/>
      <c r="F98" s="287"/>
      <c r="G98" s="401"/>
      <c r="H98" s="401"/>
      <c r="I98" s="333"/>
      <c r="J98" s="309"/>
      <c r="K98" s="309"/>
    </row>
    <row r="99" spans="1:11" s="1" customFormat="1" ht="27" customHeight="1">
      <c r="A99" s="259">
        <v>2</v>
      </c>
      <c r="B99" s="402">
        <v>5.04</v>
      </c>
      <c r="C99" s="480" t="s">
        <v>219</v>
      </c>
      <c r="D99" s="941" t="s">
        <v>340</v>
      </c>
      <c r="E99" s="384"/>
      <c r="F99" s="327"/>
      <c r="G99" s="405">
        <v>20</v>
      </c>
      <c r="H99" s="405">
        <v>20</v>
      </c>
      <c r="I99" s="398" t="s">
        <v>89</v>
      </c>
      <c r="J99" s="403">
        <v>0</v>
      </c>
      <c r="K99" s="367">
        <f>H99*J99</f>
        <v>0</v>
      </c>
    </row>
    <row r="100" spans="1:11" s="1" customFormat="1" ht="13.8">
      <c r="A100" s="259">
        <v>3</v>
      </c>
      <c r="B100" s="368" t="s">
        <v>166</v>
      </c>
      <c r="C100" s="341" t="s">
        <v>223</v>
      </c>
      <c r="D100" s="949"/>
      <c r="E100" s="304"/>
      <c r="F100" s="287"/>
      <c r="G100" s="401"/>
      <c r="H100" s="401"/>
      <c r="I100" s="333"/>
      <c r="J100" s="309"/>
      <c r="K100" s="309"/>
    </row>
    <row r="101" spans="1:11" s="1" customFormat="1" ht="13.8">
      <c r="A101" s="259">
        <v>3</v>
      </c>
      <c r="B101" s="368" t="s">
        <v>171</v>
      </c>
      <c r="C101" s="341" t="s">
        <v>221</v>
      </c>
      <c r="D101" s="909"/>
      <c r="E101" s="304"/>
      <c r="F101" s="287"/>
      <c r="G101" s="401"/>
      <c r="H101" s="401"/>
      <c r="I101" s="333"/>
      <c r="J101" s="309"/>
      <c r="K101" s="309"/>
    </row>
    <row r="102" spans="1:11" s="1" customFormat="1" ht="13.8">
      <c r="A102" s="259"/>
      <c r="B102" s="368" t="s">
        <v>260</v>
      </c>
      <c r="C102" s="341" t="s">
        <v>364</v>
      </c>
      <c r="D102" s="909"/>
      <c r="E102" s="304"/>
      <c r="F102" s="287"/>
      <c r="G102" s="401"/>
      <c r="H102" s="401"/>
      <c r="I102" s="333"/>
      <c r="J102" s="309"/>
      <c r="K102" s="309"/>
    </row>
    <row r="103" spans="1:11" s="1" customFormat="1" ht="13.8">
      <c r="A103" s="259">
        <v>3</v>
      </c>
      <c r="B103" s="368" t="s">
        <v>261</v>
      </c>
      <c r="C103" s="341" t="s">
        <v>254</v>
      </c>
      <c r="D103" s="909"/>
      <c r="E103" s="304"/>
      <c r="F103" s="287"/>
      <c r="G103" s="401"/>
      <c r="H103" s="401"/>
      <c r="I103" s="333"/>
      <c r="J103" s="309"/>
      <c r="K103" s="309"/>
    </row>
    <row r="104" spans="1:11" s="1" customFormat="1" ht="60">
      <c r="A104" s="259">
        <v>3</v>
      </c>
      <c r="B104" s="368" t="s">
        <v>363</v>
      </c>
      <c r="C104" s="341" t="s">
        <v>222</v>
      </c>
      <c r="D104" s="909" t="s">
        <v>360</v>
      </c>
      <c r="E104" s="304"/>
      <c r="F104" s="287"/>
      <c r="G104" s="401"/>
      <c r="H104" s="401"/>
      <c r="I104" s="333"/>
      <c r="J104" s="309"/>
      <c r="K104" s="309"/>
    </row>
    <row r="105" spans="1:11" s="1" customFormat="1" ht="13.8">
      <c r="A105" s="259"/>
      <c r="B105" s="368"/>
      <c r="C105" s="341"/>
      <c r="D105" s="909"/>
      <c r="E105" s="304"/>
      <c r="F105" s="287"/>
      <c r="G105" s="401"/>
      <c r="H105" s="401"/>
      <c r="I105" s="333"/>
      <c r="J105" s="309"/>
      <c r="K105" s="309"/>
    </row>
    <row r="106" spans="1:11" s="1" customFormat="1" ht="13.8">
      <c r="A106" s="259">
        <v>2</v>
      </c>
      <c r="B106" s="402">
        <v>5.05</v>
      </c>
      <c r="C106" s="480" t="s">
        <v>301</v>
      </c>
      <c r="D106" s="926"/>
      <c r="E106" s="384"/>
      <c r="F106" s="327"/>
      <c r="G106" s="405">
        <v>20</v>
      </c>
      <c r="H106" s="405">
        <v>20</v>
      </c>
      <c r="I106" s="398" t="s">
        <v>89</v>
      </c>
      <c r="J106" s="403">
        <v>0</v>
      </c>
      <c r="K106" s="367">
        <f>H106*J106</f>
        <v>0</v>
      </c>
    </row>
    <row r="107" spans="1:11" s="1" customFormat="1" ht="24">
      <c r="A107" s="259">
        <v>3</v>
      </c>
      <c r="B107" s="368" t="s">
        <v>167</v>
      </c>
      <c r="C107" s="341" t="s">
        <v>298</v>
      </c>
      <c r="D107" s="911" t="s">
        <v>343</v>
      </c>
      <c r="E107" s="304"/>
      <c r="F107" s="287"/>
      <c r="G107" s="401"/>
      <c r="H107" s="401"/>
      <c r="I107" s="333"/>
      <c r="J107" s="309"/>
      <c r="K107" s="309"/>
    </row>
    <row r="108" spans="1:11" s="1" customFormat="1" ht="13.8">
      <c r="A108" s="259">
        <v>3</v>
      </c>
      <c r="B108" s="368" t="s">
        <v>264</v>
      </c>
      <c r="C108" s="341" t="s">
        <v>299</v>
      </c>
      <c r="D108" s="909"/>
      <c r="E108" s="304"/>
      <c r="F108" s="287"/>
      <c r="G108" s="401"/>
      <c r="H108" s="401"/>
      <c r="I108" s="333"/>
      <c r="J108" s="309"/>
      <c r="K108" s="309"/>
    </row>
    <row r="109" spans="1:11" s="1" customFormat="1" ht="13.8">
      <c r="A109" s="259">
        <v>3</v>
      </c>
      <c r="B109" s="368" t="s">
        <v>300</v>
      </c>
      <c r="C109" s="341" t="s">
        <v>251</v>
      </c>
      <c r="D109" s="909"/>
      <c r="E109" s="304"/>
      <c r="F109" s="287"/>
      <c r="G109" s="401"/>
      <c r="H109" s="401"/>
      <c r="I109" s="333"/>
      <c r="J109" s="309"/>
      <c r="K109" s="309"/>
    </row>
    <row r="110" spans="1:11" s="1" customFormat="1" ht="13.8">
      <c r="A110" s="259"/>
      <c r="B110" s="368"/>
      <c r="C110" s="341"/>
      <c r="D110" s="909"/>
      <c r="E110" s="304"/>
      <c r="F110" s="287"/>
      <c r="G110" s="401"/>
      <c r="H110" s="401"/>
      <c r="I110" s="333"/>
      <c r="J110" s="309"/>
      <c r="K110" s="309"/>
    </row>
    <row r="111" spans="1:11" s="1" customFormat="1" ht="13.8">
      <c r="A111" s="259">
        <v>2</v>
      </c>
      <c r="B111" s="402">
        <v>5.0599999999999996</v>
      </c>
      <c r="C111" s="480" t="s">
        <v>322</v>
      </c>
      <c r="D111" s="926"/>
      <c r="E111" s="384"/>
      <c r="F111" s="327"/>
      <c r="G111" s="405">
        <v>2</v>
      </c>
      <c r="H111" s="405">
        <v>2</v>
      </c>
      <c r="I111" s="398" t="s">
        <v>89</v>
      </c>
      <c r="J111" s="403">
        <v>0</v>
      </c>
      <c r="K111" s="367">
        <f>H111*J111</f>
        <v>0</v>
      </c>
    </row>
    <row r="112" spans="1:11" s="1" customFormat="1" ht="24">
      <c r="A112" s="259">
        <v>3</v>
      </c>
      <c r="B112" s="368" t="s">
        <v>168</v>
      </c>
      <c r="C112" s="341" t="s">
        <v>321</v>
      </c>
      <c r="D112" s="911" t="s">
        <v>343</v>
      </c>
      <c r="E112" s="304"/>
      <c r="F112" s="287"/>
      <c r="G112" s="401"/>
      <c r="H112" s="401"/>
      <c r="I112" s="333" t="s">
        <v>89</v>
      </c>
      <c r="J112" s="309"/>
      <c r="K112" s="309"/>
    </row>
    <row r="113" spans="1:11" s="1" customFormat="1" ht="13.8">
      <c r="A113" s="259">
        <v>3</v>
      </c>
      <c r="B113" s="368" t="s">
        <v>308</v>
      </c>
      <c r="C113" s="341" t="s">
        <v>299</v>
      </c>
      <c r="D113" s="909"/>
      <c r="E113" s="304"/>
      <c r="F113" s="287"/>
      <c r="G113" s="401"/>
      <c r="H113" s="401"/>
      <c r="I113" s="333"/>
      <c r="J113" s="309"/>
      <c r="K113" s="309"/>
    </row>
    <row r="114" spans="1:11" s="1" customFormat="1" ht="13.8">
      <c r="A114" s="259">
        <v>3</v>
      </c>
      <c r="B114" s="368" t="s">
        <v>309</v>
      </c>
      <c r="C114" s="341" t="s">
        <v>251</v>
      </c>
      <c r="D114" s="909"/>
      <c r="E114" s="304"/>
      <c r="F114" s="287"/>
      <c r="G114" s="401"/>
      <c r="H114" s="401"/>
      <c r="I114" s="333"/>
      <c r="J114" s="309"/>
      <c r="K114" s="309"/>
    </row>
    <row r="115" spans="1:11" s="1" customFormat="1" ht="13.8">
      <c r="A115" s="259"/>
      <c r="B115" s="368"/>
      <c r="C115" s="341"/>
      <c r="D115" s="909"/>
      <c r="E115" s="304"/>
      <c r="F115" s="287"/>
      <c r="G115" s="401"/>
      <c r="H115" s="401"/>
      <c r="I115" s="333"/>
      <c r="J115" s="309"/>
      <c r="K115" s="309"/>
    </row>
    <row r="116" spans="1:11" s="1" customFormat="1" ht="13.8">
      <c r="A116" s="259">
        <v>2</v>
      </c>
      <c r="B116" s="405">
        <v>5.07</v>
      </c>
      <c r="C116" s="325" t="s">
        <v>330</v>
      </c>
      <c r="D116" s="941"/>
      <c r="E116" s="327"/>
      <c r="F116" s="327"/>
      <c r="G116" s="405"/>
      <c r="H116" s="405">
        <v>1</v>
      </c>
      <c r="I116" s="398" t="s">
        <v>114</v>
      </c>
      <c r="J116" s="403">
        <v>0</v>
      </c>
      <c r="K116" s="367">
        <f>H116*J116</f>
        <v>0</v>
      </c>
    </row>
    <row r="117" spans="1:11" s="1" customFormat="1" ht="13.8">
      <c r="A117" s="259">
        <v>3</v>
      </c>
      <c r="B117" s="368" t="s">
        <v>323</v>
      </c>
      <c r="C117" s="284" t="s">
        <v>302</v>
      </c>
      <c r="D117" s="908" t="s">
        <v>344</v>
      </c>
      <c r="E117" s="287"/>
      <c r="F117" s="287"/>
      <c r="G117" s="401">
        <v>45</v>
      </c>
      <c r="H117" s="401"/>
      <c r="I117" s="333" t="s">
        <v>151</v>
      </c>
      <c r="J117" s="371"/>
      <c r="K117" s="300"/>
    </row>
    <row r="118" spans="1:11" s="1" customFormat="1" ht="13.8">
      <c r="A118" s="259">
        <v>3</v>
      </c>
      <c r="B118" s="368" t="s">
        <v>324</v>
      </c>
      <c r="C118" s="284" t="s">
        <v>303</v>
      </c>
      <c r="D118" s="908"/>
      <c r="E118" s="287"/>
      <c r="F118" s="287"/>
      <c r="G118" s="401">
        <v>90</v>
      </c>
      <c r="H118" s="401"/>
      <c r="I118" s="333" t="s">
        <v>151</v>
      </c>
      <c r="J118" s="371"/>
      <c r="K118" s="300"/>
    </row>
    <row r="119" spans="1:11" s="1" customFormat="1" ht="13.8">
      <c r="A119" s="259">
        <v>3</v>
      </c>
      <c r="B119" s="368" t="s">
        <v>325</v>
      </c>
      <c r="C119" s="284" t="s">
        <v>305</v>
      </c>
      <c r="D119" s="908"/>
      <c r="E119" s="287"/>
      <c r="F119" s="287"/>
      <c r="G119" s="401"/>
      <c r="H119" s="401"/>
      <c r="I119" s="333" t="s">
        <v>151</v>
      </c>
      <c r="J119" s="371"/>
      <c r="K119" s="300"/>
    </row>
    <row r="120" spans="1:11" s="1" customFormat="1" ht="48">
      <c r="A120" s="259">
        <v>3</v>
      </c>
      <c r="B120" s="368" t="s">
        <v>326</v>
      </c>
      <c r="C120" s="284" t="s">
        <v>304</v>
      </c>
      <c r="D120" s="908" t="s">
        <v>361</v>
      </c>
      <c r="E120" s="287"/>
      <c r="F120" s="287"/>
      <c r="G120" s="401"/>
      <c r="H120" s="401"/>
      <c r="I120" s="333"/>
      <c r="J120" s="371"/>
      <c r="K120" s="300"/>
    </row>
    <row r="121" spans="1:11" s="1" customFormat="1" ht="13.8">
      <c r="A121" s="259">
        <v>3</v>
      </c>
      <c r="B121" s="368" t="s">
        <v>327</v>
      </c>
      <c r="C121" s="341" t="s">
        <v>306</v>
      </c>
      <c r="D121" s="924"/>
      <c r="E121" s="287"/>
      <c r="F121" s="287"/>
      <c r="G121" s="401">
        <v>45</v>
      </c>
      <c r="H121" s="401"/>
      <c r="I121" s="333" t="s">
        <v>151</v>
      </c>
      <c r="J121" s="371"/>
      <c r="K121" s="300"/>
    </row>
    <row r="122" spans="1:11" s="1" customFormat="1" ht="13.8">
      <c r="A122" s="259">
        <v>3</v>
      </c>
      <c r="B122" s="368" t="s">
        <v>328</v>
      </c>
      <c r="C122" s="341" t="s">
        <v>254</v>
      </c>
      <c r="D122" s="924"/>
      <c r="E122" s="287"/>
      <c r="F122" s="287"/>
      <c r="G122" s="401"/>
      <c r="H122" s="401"/>
      <c r="I122" s="333"/>
      <c r="J122" s="371"/>
      <c r="K122" s="300"/>
    </row>
    <row r="123" spans="1:11" s="1" customFormat="1" ht="13.8">
      <c r="A123" s="259">
        <v>3</v>
      </c>
      <c r="B123" s="368" t="s">
        <v>329</v>
      </c>
      <c r="C123" s="341" t="s">
        <v>251</v>
      </c>
      <c r="D123" s="924"/>
      <c r="E123" s="287"/>
      <c r="F123" s="287"/>
      <c r="G123" s="401"/>
      <c r="H123" s="401"/>
      <c r="I123" s="333"/>
      <c r="J123" s="371"/>
      <c r="K123" s="300"/>
    </row>
    <row r="124" spans="1:11" s="1" customFormat="1" ht="14.4" thickBot="1">
      <c r="A124" s="259"/>
      <c r="B124" s="368"/>
      <c r="C124" s="341"/>
      <c r="D124" s="924"/>
      <c r="E124" s="287"/>
      <c r="F124" s="287"/>
      <c r="G124" s="401"/>
      <c r="H124" s="401"/>
      <c r="I124" s="333"/>
      <c r="J124" s="371"/>
      <c r="K124" s="300"/>
    </row>
    <row r="125" spans="1:11" s="1" customFormat="1" ht="14.4" thickBot="1">
      <c r="A125" s="259">
        <v>1</v>
      </c>
      <c r="B125" s="271">
        <v>6</v>
      </c>
      <c r="C125" s="352" t="s">
        <v>212</v>
      </c>
      <c r="D125" s="905"/>
      <c r="E125" s="353"/>
      <c r="F125" s="353"/>
      <c r="G125" s="481"/>
      <c r="H125" s="481"/>
      <c r="I125" s="353"/>
      <c r="J125" s="354"/>
      <c r="K125" s="355">
        <f>K126</f>
        <v>0</v>
      </c>
    </row>
    <row r="126" spans="1:11" s="1" customFormat="1" ht="14.4">
      <c r="A126" s="259">
        <v>2</v>
      </c>
      <c r="B126" s="405">
        <v>6.01</v>
      </c>
      <c r="C126" s="325" t="s">
        <v>252</v>
      </c>
      <c r="D126" s="942"/>
      <c r="E126" s="327"/>
      <c r="F126" s="327"/>
      <c r="G126" s="405"/>
      <c r="H126" s="405">
        <v>1</v>
      </c>
      <c r="I126" s="398" t="s">
        <v>114</v>
      </c>
      <c r="J126" s="403">
        <v>0</v>
      </c>
      <c r="K126" s="367">
        <f>H126*J126</f>
        <v>0</v>
      </c>
    </row>
    <row r="127" spans="1:11" s="1" customFormat="1" ht="13.8">
      <c r="A127" s="259">
        <v>3</v>
      </c>
      <c r="B127" s="368" t="s">
        <v>217</v>
      </c>
      <c r="C127" s="284" t="s">
        <v>215</v>
      </c>
      <c r="D127" s="908"/>
      <c r="E127" s="287"/>
      <c r="F127" s="287"/>
      <c r="G127" s="401"/>
      <c r="H127" s="401"/>
      <c r="I127" s="333"/>
      <c r="J127" s="371"/>
      <c r="K127" s="300"/>
    </row>
    <row r="128" spans="1:11" s="1" customFormat="1" ht="36">
      <c r="A128" s="259">
        <v>3</v>
      </c>
      <c r="B128" s="368" t="s">
        <v>218</v>
      </c>
      <c r="C128" s="284" t="s">
        <v>216</v>
      </c>
      <c r="D128" s="908" t="s">
        <v>359</v>
      </c>
      <c r="E128" s="287"/>
      <c r="F128" s="287"/>
      <c r="G128" s="401"/>
      <c r="H128" s="401"/>
      <c r="I128" s="333"/>
      <c r="J128" s="371"/>
      <c r="K128" s="300"/>
    </row>
    <row r="129" spans="1:11" s="1" customFormat="1" ht="9" customHeight="1" thickBot="1">
      <c r="A129" s="259"/>
      <c r="B129" s="393"/>
      <c r="C129" s="395" t="s">
        <v>181</v>
      </c>
      <c r="D129" s="936"/>
      <c r="E129" s="348"/>
      <c r="F129" s="395"/>
      <c r="G129" s="393"/>
      <c r="H129" s="393"/>
      <c r="I129" s="399"/>
      <c r="J129" s="396"/>
      <c r="K129" s="411"/>
    </row>
    <row r="130" spans="1:11" s="1" customFormat="1" ht="14.4" thickBot="1">
      <c r="A130" s="259">
        <v>1</v>
      </c>
      <c r="B130" s="445">
        <v>7</v>
      </c>
      <c r="C130" s="446" t="s">
        <v>265</v>
      </c>
      <c r="D130" s="894"/>
      <c r="E130" s="447"/>
      <c r="F130" s="447"/>
      <c r="G130" s="448"/>
      <c r="H130" s="448"/>
      <c r="I130" s="447"/>
      <c r="J130" s="449"/>
      <c r="K130" s="450">
        <f>K131+K135+K139+K145+K152</f>
        <v>0</v>
      </c>
    </row>
    <row r="131" spans="1:11" s="255" customFormat="1">
      <c r="A131" s="259">
        <v>2</v>
      </c>
      <c r="B131" s="404">
        <v>7.01</v>
      </c>
      <c r="C131" s="356" t="s">
        <v>310</v>
      </c>
      <c r="D131" s="938"/>
      <c r="E131" s="327"/>
      <c r="F131" s="327"/>
      <c r="G131" s="327">
        <v>20</v>
      </c>
      <c r="H131" s="327">
        <v>20</v>
      </c>
      <c r="I131" s="372" t="s">
        <v>89</v>
      </c>
      <c r="J131" s="329">
        <v>0</v>
      </c>
      <c r="K131" s="367">
        <f>H131*J131</f>
        <v>0</v>
      </c>
    </row>
    <row r="132" spans="1:11" s="255" customFormat="1">
      <c r="A132" s="259">
        <v>3</v>
      </c>
      <c r="B132" s="368" t="s">
        <v>281</v>
      </c>
      <c r="C132" s="375" t="s">
        <v>311</v>
      </c>
      <c r="D132" s="912"/>
      <c r="E132" s="287"/>
      <c r="F132" s="287"/>
      <c r="G132" s="287"/>
      <c r="H132" s="287"/>
      <c r="I132" s="287"/>
      <c r="J132" s="300"/>
      <c r="K132" s="371"/>
    </row>
    <row r="133" spans="1:11" s="255" customFormat="1">
      <c r="A133" s="259">
        <v>3</v>
      </c>
      <c r="B133" s="368" t="s">
        <v>282</v>
      </c>
      <c r="C133" s="375" t="s">
        <v>262</v>
      </c>
      <c r="D133" s="912"/>
      <c r="E133" s="287"/>
      <c r="F133" s="287"/>
      <c r="G133" s="287"/>
      <c r="H133" s="287"/>
      <c r="I133" s="287"/>
      <c r="J133" s="300"/>
      <c r="K133" s="371"/>
    </row>
    <row r="134" spans="1:11" s="255" customFormat="1">
      <c r="A134" s="259"/>
      <c r="B134" s="368"/>
      <c r="C134" s="406" t="s">
        <v>181</v>
      </c>
      <c r="D134" s="912"/>
      <c r="E134" s="287"/>
      <c r="F134" s="287"/>
      <c r="G134" s="287"/>
      <c r="H134" s="287"/>
      <c r="I134" s="287"/>
      <c r="J134" s="300"/>
      <c r="K134" s="371"/>
    </row>
    <row r="135" spans="1:11" s="255" customFormat="1">
      <c r="A135" s="259">
        <v>2</v>
      </c>
      <c r="B135" s="404">
        <v>7.02</v>
      </c>
      <c r="C135" s="356" t="s">
        <v>348</v>
      </c>
      <c r="D135" s="407" t="s">
        <v>347</v>
      </c>
      <c r="E135" s="327"/>
      <c r="F135" s="327"/>
      <c r="G135" s="327">
        <v>20</v>
      </c>
      <c r="H135" s="327">
        <v>20</v>
      </c>
      <c r="I135" s="372" t="s">
        <v>89</v>
      </c>
      <c r="J135" s="329">
        <v>0</v>
      </c>
      <c r="K135" s="367">
        <f>H135*J135</f>
        <v>0</v>
      </c>
    </row>
    <row r="136" spans="1:11" s="255" customFormat="1">
      <c r="A136" s="259">
        <v>3</v>
      </c>
      <c r="B136" s="368" t="s">
        <v>283</v>
      </c>
      <c r="C136" s="375" t="s">
        <v>312</v>
      </c>
      <c r="D136" s="886"/>
      <c r="E136" s="287"/>
      <c r="F136" s="287"/>
      <c r="G136" s="287"/>
      <c r="H136" s="287"/>
      <c r="I136" s="287"/>
      <c r="J136" s="300"/>
      <c r="K136" s="371"/>
    </row>
    <row r="137" spans="1:11" s="255" customFormat="1">
      <c r="A137" s="259">
        <v>3</v>
      </c>
      <c r="B137" s="368" t="s">
        <v>285</v>
      </c>
      <c r="C137" s="375" t="s">
        <v>211</v>
      </c>
      <c r="D137" s="912"/>
      <c r="E137" s="287"/>
      <c r="F137" s="287"/>
      <c r="G137" s="287"/>
      <c r="H137" s="287"/>
      <c r="I137" s="287"/>
      <c r="J137" s="300"/>
      <c r="K137" s="371"/>
    </row>
    <row r="138" spans="1:11" s="255" customFormat="1">
      <c r="A138" s="259"/>
      <c r="B138" s="368"/>
      <c r="C138" s="375"/>
      <c r="D138" s="943"/>
      <c r="E138" s="287"/>
      <c r="F138" s="287"/>
      <c r="G138" s="287"/>
      <c r="H138" s="287"/>
      <c r="I138" s="287"/>
      <c r="J138" s="300"/>
      <c r="K138" s="371"/>
    </row>
    <row r="139" spans="1:11" s="255" customFormat="1">
      <c r="A139" s="259">
        <v>2</v>
      </c>
      <c r="B139" s="407">
        <v>7.03</v>
      </c>
      <c r="C139" s="805" t="s">
        <v>267</v>
      </c>
      <c r="D139" s="944"/>
      <c r="E139" s="327"/>
      <c r="F139" s="327"/>
      <c r="G139" s="327">
        <v>20</v>
      </c>
      <c r="H139" s="327">
        <v>20</v>
      </c>
      <c r="I139" s="327" t="s">
        <v>89</v>
      </c>
      <c r="J139" s="329">
        <v>0</v>
      </c>
      <c r="K139" s="367">
        <f>H139*J139</f>
        <v>0</v>
      </c>
    </row>
    <row r="140" spans="1:11" s="255" customFormat="1">
      <c r="A140" s="259">
        <v>3</v>
      </c>
      <c r="B140" s="368" t="s">
        <v>286</v>
      </c>
      <c r="C140" s="375" t="s">
        <v>316</v>
      </c>
      <c r="D140" s="912"/>
      <c r="E140" s="287"/>
      <c r="F140" s="287"/>
      <c r="G140" s="287"/>
      <c r="H140" s="287"/>
      <c r="I140" s="287"/>
      <c r="J140" s="300"/>
      <c r="K140" s="371"/>
    </row>
    <row r="141" spans="1:11" s="255" customFormat="1">
      <c r="A141" s="259">
        <v>3</v>
      </c>
      <c r="B141" s="368" t="s">
        <v>287</v>
      </c>
      <c r="C141" s="375" t="s">
        <v>314</v>
      </c>
      <c r="D141" s="912"/>
      <c r="E141" s="287"/>
      <c r="F141" s="287"/>
      <c r="G141" s="287"/>
      <c r="H141" s="287"/>
      <c r="I141" s="287"/>
      <c r="J141" s="300"/>
      <c r="K141" s="371"/>
    </row>
    <row r="142" spans="1:11" s="255" customFormat="1" ht="60">
      <c r="A142" s="259">
        <v>3</v>
      </c>
      <c r="B142" s="368" t="s">
        <v>288</v>
      </c>
      <c r="C142" s="284" t="s">
        <v>266</v>
      </c>
      <c r="D142" s="912" t="s">
        <v>360</v>
      </c>
      <c r="E142" s="287"/>
      <c r="F142" s="287"/>
      <c r="G142" s="287"/>
      <c r="H142" s="287"/>
      <c r="I142" s="287"/>
      <c r="J142" s="300"/>
      <c r="K142" s="371"/>
    </row>
    <row r="143" spans="1:11" s="255" customFormat="1">
      <c r="A143" s="259">
        <v>3</v>
      </c>
      <c r="B143" s="368" t="s">
        <v>315</v>
      </c>
      <c r="C143" s="375" t="s">
        <v>251</v>
      </c>
      <c r="D143" s="912"/>
      <c r="E143" s="287"/>
      <c r="F143" s="287"/>
      <c r="G143" s="287"/>
      <c r="H143" s="287"/>
      <c r="I143" s="287"/>
      <c r="J143" s="300"/>
      <c r="K143" s="371"/>
    </row>
    <row r="144" spans="1:11" s="255" customFormat="1">
      <c r="A144" s="259"/>
      <c r="B144" s="368"/>
      <c r="C144" s="375"/>
      <c r="D144" s="886"/>
      <c r="E144" s="287"/>
      <c r="F144" s="287"/>
      <c r="G144" s="287"/>
      <c r="H144" s="287"/>
      <c r="I144" s="287"/>
      <c r="J144" s="300"/>
      <c r="K144" s="371"/>
    </row>
    <row r="145" spans="1:11" s="255" customFormat="1">
      <c r="A145" s="259">
        <v>2</v>
      </c>
      <c r="B145" s="402">
        <v>7.04</v>
      </c>
      <c r="C145" s="408" t="s">
        <v>268</v>
      </c>
      <c r="D145" s="407"/>
      <c r="E145" s="327"/>
      <c r="F145" s="327"/>
      <c r="G145" s="327"/>
      <c r="H145" s="327">
        <v>1</v>
      </c>
      <c r="I145" s="327" t="s">
        <v>114</v>
      </c>
      <c r="J145" s="329">
        <v>0</v>
      </c>
      <c r="K145" s="403">
        <f>H145*J145</f>
        <v>0</v>
      </c>
    </row>
    <row r="146" spans="1:11" s="255" customFormat="1">
      <c r="A146" s="259">
        <v>3</v>
      </c>
      <c r="B146" s="368" t="s">
        <v>289</v>
      </c>
      <c r="C146" s="375" t="s">
        <v>269</v>
      </c>
      <c r="D146" s="912"/>
      <c r="E146" s="287"/>
      <c r="F146" s="287"/>
      <c r="G146" s="287">
        <v>20</v>
      </c>
      <c r="H146" s="287"/>
      <c r="I146" s="287" t="s">
        <v>89</v>
      </c>
      <c r="J146" s="300"/>
      <c r="K146" s="371"/>
    </row>
    <row r="147" spans="1:11" s="255" customFormat="1">
      <c r="A147" s="259">
        <v>3</v>
      </c>
      <c r="B147" s="368" t="s">
        <v>290</v>
      </c>
      <c r="C147" s="375" t="s">
        <v>270</v>
      </c>
      <c r="D147" s="912"/>
      <c r="E147" s="287"/>
      <c r="F147" s="287"/>
      <c r="G147" s="287">
        <v>20</v>
      </c>
      <c r="H147" s="287"/>
      <c r="I147" s="287" t="s">
        <v>89</v>
      </c>
      <c r="J147" s="300"/>
      <c r="K147" s="371"/>
    </row>
    <row r="148" spans="1:11" s="255" customFormat="1">
      <c r="A148" s="259">
        <v>3</v>
      </c>
      <c r="B148" s="368" t="s">
        <v>291</v>
      </c>
      <c r="C148" s="375" t="s">
        <v>271</v>
      </c>
      <c r="D148" s="912"/>
      <c r="E148" s="287"/>
      <c r="F148" s="287"/>
      <c r="G148" s="287">
        <v>20</v>
      </c>
      <c r="H148" s="287"/>
      <c r="I148" s="287" t="s">
        <v>89</v>
      </c>
      <c r="J148" s="300"/>
      <c r="K148" s="371"/>
    </row>
    <row r="149" spans="1:11" s="255" customFormat="1">
      <c r="A149" s="259">
        <v>3</v>
      </c>
      <c r="B149" s="368" t="s">
        <v>292</v>
      </c>
      <c r="C149" s="375" t="s">
        <v>273</v>
      </c>
      <c r="D149" s="912"/>
      <c r="E149" s="287"/>
      <c r="F149" s="287"/>
      <c r="G149" s="287">
        <v>20</v>
      </c>
      <c r="H149" s="287"/>
      <c r="I149" s="287" t="s">
        <v>89</v>
      </c>
      <c r="J149" s="300"/>
      <c r="K149" s="371"/>
    </row>
    <row r="150" spans="1:11" s="255" customFormat="1">
      <c r="A150" s="259"/>
      <c r="B150" s="368" t="s">
        <v>336</v>
      </c>
      <c r="C150" s="375" t="s">
        <v>313</v>
      </c>
      <c r="D150" s="912"/>
      <c r="E150" s="287"/>
      <c r="F150" s="287"/>
      <c r="G150" s="287">
        <v>20</v>
      </c>
      <c r="H150" s="287"/>
      <c r="I150" s="287" t="s">
        <v>89</v>
      </c>
      <c r="J150" s="300"/>
      <c r="K150" s="371"/>
    </row>
    <row r="151" spans="1:11" s="255" customFormat="1">
      <c r="A151" s="259"/>
      <c r="B151" s="368"/>
      <c r="C151" s="375"/>
      <c r="D151" s="912"/>
      <c r="E151" s="287"/>
      <c r="F151" s="287"/>
      <c r="G151" s="287"/>
      <c r="H151" s="287"/>
      <c r="I151" s="287"/>
      <c r="J151" s="300"/>
      <c r="K151" s="371"/>
    </row>
    <row r="152" spans="1:11" s="255" customFormat="1">
      <c r="A152" s="259">
        <v>2</v>
      </c>
      <c r="B152" s="425">
        <v>7.05</v>
      </c>
      <c r="C152" s="356" t="s">
        <v>203</v>
      </c>
      <c r="D152" s="938"/>
      <c r="E152" s="372"/>
      <c r="F152" s="372"/>
      <c r="G152" s="372"/>
      <c r="H152" s="372">
        <v>1</v>
      </c>
      <c r="I152" s="372" t="s">
        <v>114</v>
      </c>
      <c r="J152" s="367">
        <v>0</v>
      </c>
      <c r="K152" s="367">
        <f>H152*J152</f>
        <v>0</v>
      </c>
    </row>
    <row r="153" spans="1:11" s="255" customFormat="1">
      <c r="A153" s="259">
        <v>3</v>
      </c>
      <c r="B153" s="368" t="s">
        <v>293</v>
      </c>
      <c r="C153" s="409" t="s">
        <v>204</v>
      </c>
      <c r="D153" s="927"/>
      <c r="E153" s="299"/>
      <c r="F153" s="299"/>
      <c r="G153" s="299"/>
      <c r="H153" s="299"/>
      <c r="I153" s="299"/>
      <c r="J153" s="411"/>
      <c r="K153" s="412"/>
    </row>
    <row r="154" spans="1:11" s="255" customFormat="1" ht="24">
      <c r="A154" s="259">
        <v>3</v>
      </c>
      <c r="B154" s="368" t="s">
        <v>294</v>
      </c>
      <c r="C154" s="375" t="s">
        <v>274</v>
      </c>
      <c r="D154" s="912"/>
      <c r="E154" s="287"/>
      <c r="F154" s="287"/>
      <c r="G154" s="287"/>
      <c r="H154" s="287"/>
      <c r="I154" s="287"/>
      <c r="J154" s="300"/>
      <c r="K154" s="371"/>
    </row>
    <row r="155" spans="1:11" s="1" customFormat="1" ht="14.4" thickBot="1">
      <c r="A155" s="259"/>
      <c r="B155" s="413"/>
      <c r="C155" s="483" t="s">
        <v>181</v>
      </c>
      <c r="D155" s="928"/>
      <c r="E155" s="395"/>
      <c r="F155" s="395"/>
      <c r="G155" s="393"/>
      <c r="H155" s="393"/>
      <c r="I155" s="395"/>
      <c r="J155" s="414"/>
      <c r="K155" s="396"/>
    </row>
    <row r="156" spans="1:11" ht="24.6" thickBot="1">
      <c r="J156" s="499" t="s">
        <v>335</v>
      </c>
      <c r="K156" s="500">
        <v>0</v>
      </c>
    </row>
  </sheetData>
  <mergeCells count="13">
    <mergeCell ref="B2:K2"/>
    <mergeCell ref="B10:K10"/>
    <mergeCell ref="H3:I3"/>
    <mergeCell ref="J3:K3"/>
    <mergeCell ref="H4:I4"/>
    <mergeCell ref="J4:K4"/>
    <mergeCell ref="H5:I5"/>
    <mergeCell ref="J5:K5"/>
    <mergeCell ref="H6:I6"/>
    <mergeCell ref="J6:K6"/>
    <mergeCell ref="H7:I7"/>
    <mergeCell ref="J7:K7"/>
    <mergeCell ref="J8:K8"/>
  </mergeCells>
  <phoneticPr fontId="14" type="noConversion"/>
  <pageMargins left="0.25" right="0.25" top="0.75" bottom="0.75" header="0.3" footer="0.3"/>
  <pageSetup paperSize="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FA4C1-CCFB-4286-822E-B164706EF29B}">
  <sheetPr filterMode="1">
    <pageSetUpPr fitToPage="1"/>
  </sheetPr>
  <dimension ref="A1:M156"/>
  <sheetViews>
    <sheetView showRuler="0" topLeftCell="A83" zoomScaleNormal="100" workbookViewId="0">
      <selection activeCell="J1" sqref="J1"/>
    </sheetView>
  </sheetViews>
  <sheetFormatPr defaultColWidth="9.109375" defaultRowHeight="12"/>
  <cols>
    <col min="1" max="1" width="4.6640625" style="255" customWidth="1"/>
    <col min="2" max="2" width="8.6640625" style="255" customWidth="1"/>
    <col min="3" max="3" width="64" style="255" customWidth="1"/>
    <col min="4" max="4" width="17.88671875" style="255" customWidth="1"/>
    <col min="5" max="5" width="2.44140625" style="255" hidden="1" customWidth="1"/>
    <col min="6" max="6" width="12.44140625" style="255" hidden="1" customWidth="1"/>
    <col min="7" max="7" width="9.6640625" style="255" bestFit="1" customWidth="1"/>
    <col min="8" max="8" width="8.88671875" style="255" customWidth="1"/>
    <col min="9" max="9" width="11.33203125" style="263" customWidth="1"/>
    <col min="10" max="10" width="13.5546875" style="824" customWidth="1"/>
    <col min="11" max="11" width="7.5546875" style="490" customWidth="1"/>
    <col min="12" max="12" width="8.33203125" style="490" bestFit="1" customWidth="1"/>
    <col min="13" max="13" width="10.6640625" style="490" bestFit="1" customWidth="1"/>
    <col min="14" max="16384" width="9.109375" style="490"/>
  </cols>
  <sheetData>
    <row r="1" spans="1:13" ht="6" customHeight="1" thickBot="1">
      <c r="A1" s="579">
        <f>'Structural Eng. Est. C-Dorm MEN'!A1</f>
        <v>0</v>
      </c>
      <c r="B1" s="574">
        <f>'Structural Eng. Est. C-Dorm MEN'!B1</f>
        <v>0</v>
      </c>
      <c r="C1" s="574">
        <f>'Structural Eng. Est. C-Dorm MEN'!C1</f>
        <v>0</v>
      </c>
      <c r="D1" s="574">
        <f>'Structural Eng. Est. C-Dorm MEN'!E1</f>
        <v>0</v>
      </c>
      <c r="E1" s="574">
        <f>'Structural Eng. Est. C-Dorm MEN'!F1</f>
        <v>0</v>
      </c>
      <c r="F1" s="574">
        <f>'Structural Eng. Est. C-Dorm MEN'!G1</f>
        <v>0</v>
      </c>
      <c r="G1" s="574">
        <f>'Structural Eng. Est. C-Dorm MEN'!H1</f>
        <v>0</v>
      </c>
      <c r="H1" s="574">
        <f>'Structural Eng. Est. C-Dorm MEN'!I1</f>
        <v>0</v>
      </c>
      <c r="I1" s="576">
        <f>'Structural Eng. Est. C-Dorm MEN'!J1</f>
        <v>0</v>
      </c>
      <c r="J1" s="810"/>
    </row>
    <row r="2" spans="1:13" ht="19.5" customHeight="1" thickBot="1">
      <c r="A2" s="591">
        <f>'Structural Eng. Est. C-Dorm MEN'!A2</f>
        <v>0</v>
      </c>
      <c r="B2" s="1230" t="str">
        <f>'Structural Eng. Est. C-Dorm MEN'!B2</f>
        <v>SCOPE OF WORKS / BOQ</v>
      </c>
      <c r="C2" s="1222"/>
      <c r="D2" s="1222"/>
      <c r="E2" s="1222"/>
      <c r="F2" s="1223"/>
      <c r="G2" s="1223"/>
      <c r="H2" s="1223"/>
      <c r="I2" s="1223"/>
      <c r="J2" s="1224"/>
    </row>
    <row r="3" spans="1:13" ht="13.95" customHeight="1">
      <c r="A3" s="591">
        <f>'Structural Eng. Est. C-Dorm MEN'!A3</f>
        <v>0</v>
      </c>
      <c r="B3" s="794">
        <f>'Structural Eng. Est. C-Dorm MEN'!B3</f>
        <v>0</v>
      </c>
      <c r="C3" s="578">
        <f>'Structural Eng. Est. C-Dorm MEN'!C3</f>
        <v>0</v>
      </c>
      <c r="D3" s="579">
        <f>'Structural Eng. Est. C-Dorm MEN'!E3</f>
        <v>0</v>
      </c>
      <c r="E3" s="579">
        <f>'Structural Eng. Est. C-Dorm MEN'!F3</f>
        <v>0</v>
      </c>
      <c r="F3" s="579">
        <f>'Structural Eng. Est. C-Dorm MEN'!G3</f>
        <v>0</v>
      </c>
      <c r="G3" s="1225" t="str">
        <f>'Structural Eng. Est. C-Dorm MEN'!H3</f>
        <v>Project name</v>
      </c>
      <c r="H3" s="1225"/>
      <c r="I3" s="1226" t="str">
        <f>'Structural Eng. Est. C-Dorm MEN'!J3</f>
        <v>: MVIP Dorms Modification</v>
      </c>
      <c r="J3" s="1213"/>
    </row>
    <row r="4" spans="1:13" ht="13.95" customHeight="1">
      <c r="A4" s="591">
        <f>'Structural Eng. Est. C-Dorm MEN'!A4</f>
        <v>0</v>
      </c>
      <c r="B4" s="795">
        <f>'Structural Eng. Est. C-Dorm MEN'!B4</f>
        <v>0</v>
      </c>
      <c r="C4" s="579">
        <f>'Structural Eng. Est. C-Dorm MEN'!C4</f>
        <v>0</v>
      </c>
      <c r="D4" s="579">
        <f>'Structural Eng. Est. C-Dorm MEN'!E4</f>
        <v>0</v>
      </c>
      <c r="E4" s="579">
        <f>'Structural Eng. Est. C-Dorm MEN'!F4</f>
        <v>0</v>
      </c>
      <c r="F4" s="579">
        <f>'Structural Eng. Est. C-Dorm MEN'!G4</f>
        <v>0</v>
      </c>
      <c r="G4" s="1227" t="str">
        <f>'Structural Eng. Est. C-Dorm MEN'!H4</f>
        <v>Project no.</v>
      </c>
      <c r="H4" s="1227"/>
      <c r="I4" s="1228" t="str">
        <f>'Structural Eng. Est. C-Dorm MEN'!J4</f>
        <v xml:space="preserve">: NS-MDM-0623-C </v>
      </c>
      <c r="J4" s="1201"/>
    </row>
    <row r="5" spans="1:13" ht="13.95" customHeight="1">
      <c r="A5" s="591">
        <f>'Structural Eng. Est. C-Dorm MEN'!A5</f>
        <v>0</v>
      </c>
      <c r="B5" s="795">
        <f>'Structural Eng. Est. C-Dorm MEN'!B5</f>
        <v>0</v>
      </c>
      <c r="C5" s="579">
        <f>'Structural Eng. Est. C-Dorm MEN'!C5</f>
        <v>0</v>
      </c>
      <c r="D5" s="579">
        <f>'Structural Eng. Est. C-Dorm MEN'!E5</f>
        <v>0</v>
      </c>
      <c r="E5" s="579">
        <f>'Structural Eng. Est. C-Dorm MEN'!F5</f>
        <v>0</v>
      </c>
      <c r="F5" s="579">
        <f>'Structural Eng. Est. C-Dorm MEN'!G5</f>
        <v>0</v>
      </c>
      <c r="G5" s="1227" t="str">
        <f>'Structural Eng. Est. C-Dorm MEN'!H5</f>
        <v>Client</v>
      </c>
      <c r="H5" s="1227"/>
      <c r="I5" s="1228" t="str">
        <f>'Structural Eng. Est. C-Dorm MEN'!J5</f>
        <v>: Newmont Suriname</v>
      </c>
      <c r="J5" s="1201"/>
    </row>
    <row r="6" spans="1:13" ht="13.95" customHeight="1">
      <c r="A6" s="591">
        <f>'Structural Eng. Est. C-Dorm MEN'!A6</f>
        <v>0</v>
      </c>
      <c r="B6" s="795">
        <f>'Structural Eng. Est. C-Dorm MEN'!B6</f>
        <v>0</v>
      </c>
      <c r="C6" s="579">
        <f>'Structural Eng. Est. C-Dorm MEN'!C6</f>
        <v>0</v>
      </c>
      <c r="D6" s="579">
        <f>'Structural Eng. Est. C-Dorm MEN'!E6</f>
        <v>0</v>
      </c>
      <c r="E6" s="579">
        <f>'Structural Eng. Est. C-Dorm MEN'!F6</f>
        <v>0</v>
      </c>
      <c r="F6" s="579">
        <f>'Structural Eng. Est. C-Dorm MEN'!G6</f>
        <v>0</v>
      </c>
      <c r="G6" s="1227" t="str">
        <f>'Structural Eng. Est. C-Dorm MEN'!H6</f>
        <v>Date created</v>
      </c>
      <c r="H6" s="1227"/>
      <c r="I6" s="1228" t="str">
        <f>'Structural Eng. Est. C-Dorm MEN'!J6</f>
        <v>: 25 July 2023</v>
      </c>
      <c r="J6" s="1201"/>
    </row>
    <row r="7" spans="1:13" ht="13.95" customHeight="1">
      <c r="A7" s="591">
        <f>'Structural Eng. Est. C-Dorm MEN'!A7</f>
        <v>0</v>
      </c>
      <c r="B7" s="795">
        <f>'Structural Eng. Est. C-Dorm MEN'!B7</f>
        <v>0</v>
      </c>
      <c r="C7" s="579">
        <f>'Structural Eng. Est. C-Dorm MEN'!C7</f>
        <v>0</v>
      </c>
      <c r="D7" s="579">
        <f>'Structural Eng. Est. C-Dorm MEN'!E7</f>
        <v>0</v>
      </c>
      <c r="E7" s="579">
        <f>'Structural Eng. Est. C-Dorm MEN'!F7</f>
        <v>0</v>
      </c>
      <c r="F7" s="579">
        <f>'Structural Eng. Est. C-Dorm MEN'!G7</f>
        <v>0</v>
      </c>
      <c r="G7" s="1227" t="str">
        <f>'Structural Eng. Est. C-Dorm MEN'!H7</f>
        <v>Revision</v>
      </c>
      <c r="H7" s="1227"/>
      <c r="I7" s="1228" t="str">
        <f>'Structural Eng. Est. C-Dorm MEN'!J7</f>
        <v xml:space="preserve">: </v>
      </c>
      <c r="J7" s="1201"/>
    </row>
    <row r="8" spans="1:13" ht="13.95" customHeight="1">
      <c r="A8" s="591">
        <f>'Structural Eng. Est. C-Dorm MEN'!A8</f>
        <v>0</v>
      </c>
      <c r="B8" s="795">
        <f>'Structural Eng. Est. C-Dorm MEN'!B8</f>
        <v>0</v>
      </c>
      <c r="C8" s="579">
        <f>'Structural Eng. Est. C-Dorm MEN'!C8</f>
        <v>0</v>
      </c>
      <c r="D8" s="579">
        <f>'Structural Eng. Est. C-Dorm MEN'!E8</f>
        <v>0</v>
      </c>
      <c r="E8" s="579">
        <f>'Structural Eng. Est. C-Dorm MEN'!F8</f>
        <v>0</v>
      </c>
      <c r="F8" s="579">
        <f>'Structural Eng. Est. C-Dorm MEN'!G8</f>
        <v>0</v>
      </c>
      <c r="G8" s="579" t="str">
        <f>'Structural Eng. Est. C-Dorm MEN'!H8</f>
        <v>Project Manager</v>
      </c>
      <c r="H8" s="579">
        <f>'Structural Eng. Est. C-Dorm MEN'!I8</f>
        <v>0</v>
      </c>
      <c r="I8" s="1228" t="str">
        <f>'Structural Eng. Est. C-Dorm MEN'!J8</f>
        <v>: Ashvin Pancham BSc.</v>
      </c>
      <c r="J8" s="1201"/>
    </row>
    <row r="9" spans="1:13" ht="7.5" customHeight="1" thickBot="1">
      <c r="A9" s="591">
        <f>'Structural Eng. Est. C-Dorm MEN'!A9</f>
        <v>0</v>
      </c>
      <c r="B9" s="795">
        <f>'Structural Eng. Est. C-Dorm MEN'!B9</f>
        <v>0</v>
      </c>
      <c r="C9" s="579">
        <f>'Structural Eng. Est. C-Dorm MEN'!C9</f>
        <v>0</v>
      </c>
      <c r="D9" s="579">
        <f>'Structural Eng. Est. C-Dorm MEN'!E9</f>
        <v>0</v>
      </c>
      <c r="E9" s="579">
        <f>'Structural Eng. Est. C-Dorm MEN'!F9</f>
        <v>0</v>
      </c>
      <c r="F9" s="579">
        <f>'Structural Eng. Est. C-Dorm MEN'!G9</f>
        <v>0</v>
      </c>
      <c r="G9" s="579">
        <f>'Structural Eng. Est. C-Dorm MEN'!H9</f>
        <v>0</v>
      </c>
      <c r="H9" s="579">
        <f>'Structural Eng. Est. C-Dorm MEN'!I9</f>
        <v>0</v>
      </c>
      <c r="I9" s="796">
        <f>'Structural Eng. Est. C-Dorm MEN'!J9</f>
        <v>0</v>
      </c>
      <c r="J9" s="882"/>
    </row>
    <row r="10" spans="1:13" ht="13.8" thickBot="1">
      <c r="A10" s="579">
        <f>'Structural Eng. Est. C-Dorm MEN'!A10</f>
        <v>0</v>
      </c>
      <c r="B10" s="1229" t="str">
        <f>'Structural Eng. Est. C-Dorm MEN'!B10</f>
        <v>BILL OF QUANTITY C-DORMS MEN</v>
      </c>
      <c r="C10" s="1220"/>
      <c r="D10" s="1220"/>
      <c r="E10" s="1220"/>
      <c r="F10" s="1220"/>
      <c r="G10" s="1220"/>
      <c r="H10" s="1220"/>
      <c r="I10" s="1220"/>
      <c r="J10" s="1205"/>
      <c r="K10" s="255"/>
      <c r="L10" s="255"/>
      <c r="M10" s="255"/>
    </row>
    <row r="11" spans="1:13" ht="27" thickBot="1">
      <c r="A11" s="579">
        <f>'Structural Eng. Est. C-Dorm MEN'!A11</f>
        <v>0</v>
      </c>
      <c r="B11" s="797" t="str">
        <f>'Structural Eng. Est. C-Dorm MEN'!B11</f>
        <v>ID #</v>
      </c>
      <c r="C11" s="797" t="str">
        <f>'Structural Eng. Est. C-Dorm MEN'!C11</f>
        <v>DESCRIPTION</v>
      </c>
      <c r="D11" s="583" t="str">
        <f>'Structural Eng. Est. C-Dorm MEN'!E11</f>
        <v>TECHNICAL SPECS</v>
      </c>
      <c r="E11" s="581" t="str">
        <f>'Structural Eng. Est. C-Dorm MEN'!F11</f>
        <v>Uitgereknd</v>
      </c>
      <c r="F11" s="583" t="str">
        <f>'Structural Eng. Est. C-Dorm MEN'!G11</f>
        <v>INDICATIVE QTY</v>
      </c>
      <c r="G11" s="583" t="str">
        <f>'Structural Eng. Est. C-Dorm MEN'!H11</f>
        <v xml:space="preserve">PAYABLE QTY </v>
      </c>
      <c r="H11" s="584" t="str">
        <f>'Structural Eng. Est. C-Dorm MEN'!I11</f>
        <v>UNIT</v>
      </c>
      <c r="I11" s="584" t="str">
        <f>'Structural Eng. Est. C-Dorm MEN'!J11</f>
        <v>UNIT PRICE ($)</v>
      </c>
      <c r="J11" s="867" t="str">
        <f>'Structural Eng. Est. C-Dorm MEN'!K11</f>
        <v xml:space="preserve"> PRICE ($)</v>
      </c>
      <c r="K11" s="255"/>
      <c r="L11" s="255"/>
      <c r="M11" s="255"/>
    </row>
    <row r="12" spans="1:13" s="1" customFormat="1" ht="15.75" customHeight="1" thickBot="1">
      <c r="A12" s="591">
        <f>'Structural Eng. Est. C-Dorm MEN'!A12</f>
        <v>1</v>
      </c>
      <c r="B12" s="798">
        <f>'Structural Eng. Est. C-Dorm MEN'!B12</f>
        <v>1</v>
      </c>
      <c r="C12" s="592" t="str">
        <f>'Structural Eng. Est. C-Dorm MEN'!C12</f>
        <v>MOBILISATION AND DEMOLITION</v>
      </c>
      <c r="D12" s="593">
        <f>'Structural Eng. Est. C-Dorm MEN'!E12</f>
        <v>0</v>
      </c>
      <c r="E12" s="593">
        <f>'Structural Eng. Est. C-Dorm MEN'!F12</f>
        <v>0</v>
      </c>
      <c r="F12" s="594">
        <f>'Structural Eng. Est. C-Dorm MEN'!G12</f>
        <v>0</v>
      </c>
      <c r="G12" s="594">
        <f>'Structural Eng. Est. C-Dorm MEN'!H12</f>
        <v>0</v>
      </c>
      <c r="H12" s="593">
        <f>'Structural Eng. Est. C-Dorm MEN'!I12</f>
        <v>0</v>
      </c>
      <c r="I12" s="595">
        <f>'Structural Eng. Est. C-Dorm MEN'!J12</f>
        <v>0</v>
      </c>
      <c r="J12" s="883">
        <f>SUM(J13+J24)</f>
        <v>0</v>
      </c>
      <c r="K12" s="77"/>
      <c r="L12" s="77"/>
      <c r="M12" s="77"/>
    </row>
    <row r="13" spans="1:13" s="1" customFormat="1" ht="15.75" customHeight="1">
      <c r="A13" s="591">
        <f>'Structural Eng. Est. C-Dorm MEN'!A13</f>
        <v>2</v>
      </c>
      <c r="B13" s="799">
        <f>'Structural Eng. Est. C-Dorm MEN'!B13</f>
        <v>1.01</v>
      </c>
      <c r="C13" s="596" t="str">
        <f>'Structural Eng. Est. C-Dorm MEN'!C13</f>
        <v>MOBILISATION</v>
      </c>
      <c r="D13" s="596">
        <f>'Structural Eng. Est. C-Dorm MEN'!E13</f>
        <v>0</v>
      </c>
      <c r="E13" s="597">
        <f>'Structural Eng. Est. C-Dorm MEN'!F13</f>
        <v>0</v>
      </c>
      <c r="F13" s="598">
        <f>'Structural Eng. Est. C-Dorm MEN'!G13</f>
        <v>0</v>
      </c>
      <c r="G13" s="599">
        <f>'Structural Eng. Est. C-Dorm MEN'!H13</f>
        <v>1</v>
      </c>
      <c r="H13" s="600" t="str">
        <f>'Structural Eng. Est. C-Dorm MEN'!I13</f>
        <v>lumpsum</v>
      </c>
      <c r="I13" s="848">
        <f>'Structural Eng. Est. C-Dorm MEN'!J13</f>
        <v>0</v>
      </c>
      <c r="J13" s="821">
        <f>'Structural Eng. Est. C-Dorm MEN'!K13</f>
        <v>0</v>
      </c>
      <c r="K13" s="77"/>
      <c r="L13" s="77"/>
      <c r="M13" s="77"/>
    </row>
    <row r="14" spans="1:13" s="1" customFormat="1" ht="36" hidden="1">
      <c r="A14" s="591">
        <f>'Structural Eng. Est. C-Dorm MEN'!A14</f>
        <v>3</v>
      </c>
      <c r="B14" s="601" t="str">
        <f>'Structural Eng. Est. C-Dorm MEN'!B14</f>
        <v>1.01.01</v>
      </c>
      <c r="C14" s="602" t="str">
        <f>'Structural Eng. Est. C-Dorm MEN'!C14</f>
        <v xml:space="preserve">PROCUREMENT, ASSEMBLY, REPAIR AND MAKE TO RUNNING CONDITION OF ALL THE CONTRACTOR-OWNED CONSTRUCTIONAL PLANT AND EQUIPMENT BY THE CONTRACTOR AT ANY OTHER SITE AS CONVENIENT TO HIM. </v>
      </c>
      <c r="D14" s="603">
        <f>'Structural Eng. Est. C-Dorm MEN'!E14</f>
        <v>0</v>
      </c>
      <c r="E14" s="604">
        <f>'Structural Eng. Est. C-Dorm MEN'!F14</f>
        <v>0</v>
      </c>
      <c r="F14" s="605">
        <f>'Structural Eng. Est. C-Dorm MEN'!G14</f>
        <v>0</v>
      </c>
      <c r="G14" s="605">
        <f>'Structural Eng. Est. C-Dorm MEN'!H14</f>
        <v>0</v>
      </c>
      <c r="H14" s="606">
        <f>'Structural Eng. Est. C-Dorm MEN'!I14</f>
        <v>0</v>
      </c>
      <c r="I14" s="607">
        <f>'Structural Eng. Est. C-Dorm MEN'!J14</f>
        <v>0</v>
      </c>
      <c r="J14" s="608">
        <f>'Structural Eng. Est. C-Dorm MEN'!K14</f>
        <v>0</v>
      </c>
      <c r="K14" s="77"/>
      <c r="L14" s="77"/>
      <c r="M14" s="77"/>
    </row>
    <row r="15" spans="1:13" s="1" customFormat="1" ht="36" hidden="1">
      <c r="A15" s="591">
        <f>'Structural Eng. Est. C-Dorm MEN'!A15</f>
        <v>3</v>
      </c>
      <c r="B15" s="601" t="str">
        <f>'Structural Eng. Est. C-Dorm MEN'!B15</f>
        <v>1.01.02</v>
      </c>
      <c r="C15" s="602" t="str">
        <f>'Structural Eng. Est. C-Dorm MEN'!C15</f>
        <v xml:space="preserve">TRANSPORTATION OF CONTRACTOR-OWNED CONSTRUCTIONAL PLANT, EQUIPMENT AND MATERIALS FROM THE STORAGE SITE AS MENTIONED ABOVE TO THE PLACE OF CONSTRUCTION. </v>
      </c>
      <c r="D15" s="609">
        <f>'Structural Eng. Est. C-Dorm MEN'!E15</f>
        <v>0</v>
      </c>
      <c r="E15" s="609">
        <f>'Structural Eng. Est. C-Dorm MEN'!F15</f>
        <v>0</v>
      </c>
      <c r="F15" s="610">
        <f>'Structural Eng. Est. C-Dorm MEN'!G15</f>
        <v>0</v>
      </c>
      <c r="G15" s="605">
        <f>'Structural Eng. Est. C-Dorm MEN'!H15</f>
        <v>0</v>
      </c>
      <c r="H15" s="611">
        <f>'Structural Eng. Est. C-Dorm MEN'!I15</f>
        <v>0</v>
      </c>
      <c r="I15" s="612">
        <f>'Structural Eng. Est. C-Dorm MEN'!J15</f>
        <v>0</v>
      </c>
      <c r="J15" s="613">
        <f>'Structural Eng. Est. C-Dorm MEN'!K15</f>
        <v>0</v>
      </c>
      <c r="K15" s="77"/>
      <c r="L15" s="77"/>
      <c r="M15" s="77"/>
    </row>
    <row r="16" spans="1:13" s="1" customFormat="1" ht="24" hidden="1">
      <c r="A16" s="591">
        <f>'Structural Eng. Est. C-Dorm MEN'!A16</f>
        <v>3</v>
      </c>
      <c r="B16" s="601" t="str">
        <f>'Structural Eng. Est. C-Dorm MEN'!B16</f>
        <v>1.01.03</v>
      </c>
      <c r="C16" s="614" t="str">
        <f>'Structural Eng. Est. C-Dorm MEN'!C16</f>
        <v xml:space="preserve">ASSEMBLING AND INSTALLATION OF ALL ITEMS OF CONSTRUCTIONAL PLANT, EQUIPMENT, ETC. REQUIRED FOR THE EXECUTION OF THE WORK. </v>
      </c>
      <c r="D16" s="615">
        <f>'Structural Eng. Est. C-Dorm MEN'!E16</f>
        <v>0</v>
      </c>
      <c r="E16" s="615">
        <f>'Structural Eng. Est. C-Dorm MEN'!F16</f>
        <v>0</v>
      </c>
      <c r="F16" s="610">
        <f>'Structural Eng. Est. C-Dorm MEN'!G16</f>
        <v>0</v>
      </c>
      <c r="G16" s="616">
        <f>'Structural Eng. Est. C-Dorm MEN'!H16</f>
        <v>0</v>
      </c>
      <c r="H16" s="617">
        <f>'Structural Eng. Est. C-Dorm MEN'!I16</f>
        <v>0</v>
      </c>
      <c r="I16" s="618">
        <f>'Structural Eng. Est. C-Dorm MEN'!J16</f>
        <v>0</v>
      </c>
      <c r="J16" s="606">
        <f>'Structural Eng. Est. C-Dorm MEN'!K16</f>
        <v>0</v>
      </c>
      <c r="K16" s="77"/>
      <c r="L16" s="77"/>
      <c r="M16" s="77"/>
    </row>
    <row r="17" spans="1:13" s="1" customFormat="1" ht="60" hidden="1">
      <c r="A17" s="591">
        <f>'Structural Eng. Est. C-Dorm MEN'!A17</f>
        <v>3</v>
      </c>
      <c r="B17" s="601" t="str">
        <f>'Structural Eng. Est. C-Dorm MEN'!B17</f>
        <v>1.01.04</v>
      </c>
      <c r="C17" s="619" t="str">
        <f>'Structural Eng. Est. C-Dorm MEN'!C17</f>
        <v xml:space="preserve">RECEIVING ALL CONSTRUCTIONAL PLANT, EQUIPMENT AND MATERIALS TO BE FURNISHED BY THE EMPLOYER, IF ANY, AND COLLECT AND TRANSPORT THOSE TO THE WORK SITE. ALL MATERIALS SHALL BE PROPERLY STORED, INVENTORIED AND PROTECTED UNTIL USED IN TO THE WORK AND ALL PLANT AND EQUIPMENT SHALL BE TESTED AND MADE READY FOR USE. </v>
      </c>
      <c r="D17" s="609">
        <f>'Structural Eng. Est. C-Dorm MEN'!E17</f>
        <v>0</v>
      </c>
      <c r="E17" s="609">
        <f>'Structural Eng. Est. C-Dorm MEN'!F17</f>
        <v>0</v>
      </c>
      <c r="F17" s="605">
        <f>'Structural Eng. Est. C-Dorm MEN'!G17</f>
        <v>0</v>
      </c>
      <c r="G17" s="605">
        <f>'Structural Eng. Est. C-Dorm MEN'!H17</f>
        <v>0</v>
      </c>
      <c r="H17" s="611">
        <f>'Structural Eng. Est. C-Dorm MEN'!I17</f>
        <v>0</v>
      </c>
      <c r="I17" s="620">
        <f>'Structural Eng. Est. C-Dorm MEN'!J17</f>
        <v>0</v>
      </c>
      <c r="J17" s="607">
        <f>'Structural Eng. Est. C-Dorm MEN'!K17</f>
        <v>0</v>
      </c>
      <c r="K17" s="77"/>
      <c r="L17" s="77"/>
      <c r="M17" s="77"/>
    </row>
    <row r="18" spans="1:13" s="1" customFormat="1" ht="36" hidden="1">
      <c r="A18" s="591">
        <f>'Structural Eng. Est. C-Dorm MEN'!A18</f>
        <v>3</v>
      </c>
      <c r="B18" s="601" t="str">
        <f>'Structural Eng. Est. C-Dorm MEN'!B18</f>
        <v>1.01.05</v>
      </c>
      <c r="C18" s="619" t="str">
        <f>'Structural Eng. Est. C-Dorm MEN'!C18</f>
        <v xml:space="preserve">CONSTRUCTION OF A SUITABLE SITE OFFICE BUILDING OR SHED FOR STORAGE OF MATERIALS AND EQUIPMENT, WORKSHOP, OTHER OPERATIONAL BUILDINGS AND FIRST-AID CENTER ATTENDED BY COMPETENT MEDICAL ASSISTANTS.  </v>
      </c>
      <c r="D18" s="621">
        <f>'Structural Eng. Est. C-Dorm MEN'!E18</f>
        <v>0</v>
      </c>
      <c r="E18" s="621">
        <f>'Structural Eng. Est. C-Dorm MEN'!F18</f>
        <v>0</v>
      </c>
      <c r="F18" s="610">
        <f>'Structural Eng. Est. C-Dorm MEN'!G18</f>
        <v>0</v>
      </c>
      <c r="G18" s="616">
        <f>'Structural Eng. Est. C-Dorm MEN'!H18</f>
        <v>0</v>
      </c>
      <c r="H18" s="622">
        <f>'Structural Eng. Est. C-Dorm MEN'!I18</f>
        <v>0</v>
      </c>
      <c r="I18" s="607">
        <f>'Structural Eng. Est. C-Dorm MEN'!J18</f>
        <v>0</v>
      </c>
      <c r="J18" s="623">
        <f>'Structural Eng. Est. C-Dorm MEN'!K18</f>
        <v>0</v>
      </c>
      <c r="K18" s="77"/>
      <c r="L18" s="77"/>
      <c r="M18" s="77"/>
    </row>
    <row r="19" spans="1:13" s="1" customFormat="1" ht="48" hidden="1">
      <c r="A19" s="591">
        <f>'Structural Eng. Est. C-Dorm MEN'!A19</f>
        <v>3</v>
      </c>
      <c r="B19" s="601" t="str">
        <f>'Structural Eng. Est. C-Dorm MEN'!B19</f>
        <v>1.01.06</v>
      </c>
      <c r="C19" s="602" t="str">
        <f>'Structural Eng. Est. C-Dorm MEN'!C19</f>
        <v xml:space="preserve">MAINTENANCE OF ALL TEMPORARY ROADS, FENCES AND SANITARY FACILITIES, KEEP ALL AREAS USED BY THE CONTRACTOR CLEAN, NEAT, WELL-KEPT AND IN GOOD REPAIR AND PROVIDE PROPER DRAINAGE TO PROTECT THE AREA FROM SURFACE RUN-OFF AND FLOODING. </v>
      </c>
      <c r="D19" s="624">
        <f>'Structural Eng. Est. C-Dorm MEN'!E19</f>
        <v>0</v>
      </c>
      <c r="E19" s="625">
        <f>'Structural Eng. Est. C-Dorm MEN'!F19</f>
        <v>0</v>
      </c>
      <c r="F19" s="626">
        <f>'Structural Eng. Est. C-Dorm MEN'!G19</f>
        <v>0</v>
      </c>
      <c r="G19" s="627">
        <f>'Structural Eng. Est. C-Dorm MEN'!H19</f>
        <v>0</v>
      </c>
      <c r="H19" s="624">
        <f>'Structural Eng. Est. C-Dorm MEN'!I19</f>
        <v>0</v>
      </c>
      <c r="I19" s="628">
        <f>'Structural Eng. Est. C-Dorm MEN'!J19</f>
        <v>0</v>
      </c>
      <c r="J19" s="629">
        <f>'Structural Eng. Est. C-Dorm MEN'!K19</f>
        <v>0</v>
      </c>
      <c r="K19" s="77"/>
      <c r="L19" s="85"/>
      <c r="M19" s="77"/>
    </row>
    <row r="20" spans="1:13" s="1" customFormat="1" ht="36" hidden="1">
      <c r="A20" s="591">
        <f>'Structural Eng. Est. C-Dorm MEN'!A20</f>
        <v>3</v>
      </c>
      <c r="B20" s="601" t="str">
        <f>'Structural Eng. Est. C-Dorm MEN'!B20</f>
        <v>1.01.07</v>
      </c>
      <c r="C20" s="630" t="str">
        <f>'Structural Eng. Est. C-Dorm MEN'!C20</f>
        <v xml:space="preserve">PROVIDE ALL THE REQUIRED ELECTRIC POWER, WATER SUPPLY AND OTHER UTILITY CONNECTIONS TO TEMPORARY INSTALLATIONS AT THE SITE AS MAY BE NECESSARY FOR THE EXECUTION OF THE WORK. </v>
      </c>
      <c r="D20" s="631">
        <f>'Structural Eng. Est. C-Dorm MEN'!E20</f>
        <v>0</v>
      </c>
      <c r="E20" s="631">
        <f>'Structural Eng. Est. C-Dorm MEN'!F20</f>
        <v>0</v>
      </c>
      <c r="F20" s="632">
        <f>'Structural Eng. Est. C-Dorm MEN'!G20</f>
        <v>0</v>
      </c>
      <c r="G20" s="632">
        <f>'Structural Eng. Est. C-Dorm MEN'!H20</f>
        <v>0</v>
      </c>
      <c r="H20" s="633">
        <f>'Structural Eng. Est. C-Dorm MEN'!I20</f>
        <v>0</v>
      </c>
      <c r="I20" s="634">
        <f>'Structural Eng. Est. C-Dorm MEN'!J20</f>
        <v>0</v>
      </c>
      <c r="J20" s="613">
        <f>'Structural Eng. Est. C-Dorm MEN'!K20</f>
        <v>0</v>
      </c>
      <c r="K20" s="77"/>
      <c r="L20" s="77"/>
      <c r="M20" s="77"/>
    </row>
    <row r="21" spans="1:13" s="1" customFormat="1" ht="24" hidden="1">
      <c r="A21" s="591">
        <f>'Structural Eng. Est. C-Dorm MEN'!A21</f>
        <v>3</v>
      </c>
      <c r="B21" s="601" t="str">
        <f>'Structural Eng. Est. C-Dorm MEN'!B21</f>
        <v>1.01.08</v>
      </c>
      <c r="C21" s="630" t="str">
        <f>'Structural Eng. Est. C-Dorm MEN'!C21</f>
        <v xml:space="preserve">OBTAIN ALL INSURANCE POLICIES, PERFORMANCE BOND AND PAYMENT GUARANTEES AS REQUIRED UNDER THIS CONTRACT. </v>
      </c>
      <c r="D21" s="635">
        <f>'Structural Eng. Est. C-Dorm MEN'!E21</f>
        <v>0</v>
      </c>
      <c r="E21" s="631">
        <f>'Structural Eng. Est. C-Dorm MEN'!F21</f>
        <v>0</v>
      </c>
      <c r="F21" s="632">
        <f>'Structural Eng. Est. C-Dorm MEN'!G21</f>
        <v>0</v>
      </c>
      <c r="G21" s="636">
        <f>'Structural Eng. Est. C-Dorm MEN'!H21</f>
        <v>0</v>
      </c>
      <c r="H21" s="635">
        <f>'Structural Eng. Est. C-Dorm MEN'!I21</f>
        <v>0</v>
      </c>
      <c r="I21" s="634">
        <f>'Structural Eng. Est. C-Dorm MEN'!J21</f>
        <v>0</v>
      </c>
      <c r="J21" s="613">
        <f>'Structural Eng. Est. C-Dorm MEN'!K21</f>
        <v>0</v>
      </c>
      <c r="K21" s="77"/>
      <c r="L21" s="77"/>
      <c r="M21" s="77"/>
    </row>
    <row r="22" spans="1:13" s="1" customFormat="1" ht="24" hidden="1">
      <c r="A22" s="591">
        <f>'Structural Eng. Est. C-Dorm MEN'!A22</f>
        <v>3</v>
      </c>
      <c r="B22" s="601" t="str">
        <f>'Structural Eng. Est. C-Dorm MEN'!B22</f>
        <v>1.01.09</v>
      </c>
      <c r="C22" s="602" t="str">
        <f>'Structural Eng. Est. C-Dorm MEN'!C22</f>
        <v xml:space="preserve">PAYMENT OF ALL FEES, PERMITS, LICENSES, ETC. AS MAY BE REQUIRED COVERING THE EXECUTION OF THE CONTRACT.  </v>
      </c>
      <c r="D22" s="635">
        <f>'Structural Eng. Est. C-Dorm MEN'!E22</f>
        <v>0</v>
      </c>
      <c r="E22" s="635">
        <f>'Structural Eng. Est. C-Dorm MEN'!F22</f>
        <v>0</v>
      </c>
      <c r="F22" s="636">
        <f>'Structural Eng. Est. C-Dorm MEN'!G22</f>
        <v>0</v>
      </c>
      <c r="G22" s="636">
        <f>'Structural Eng. Est. C-Dorm MEN'!H22</f>
        <v>0</v>
      </c>
      <c r="H22" s="637">
        <f>'Structural Eng. Est. C-Dorm MEN'!I22</f>
        <v>0</v>
      </c>
      <c r="I22" s="638">
        <f>'Structural Eng. Est. C-Dorm MEN'!J22</f>
        <v>0</v>
      </c>
      <c r="J22" s="638">
        <f>'Structural Eng. Est. C-Dorm MEN'!K22</f>
        <v>0</v>
      </c>
    </row>
    <row r="23" spans="1:13" s="1" customFormat="1" ht="9" customHeight="1">
      <c r="A23" s="591">
        <f>'Structural Eng. Est. C-Dorm MEN'!A23</f>
        <v>0</v>
      </c>
      <c r="B23" s="605">
        <f>'Structural Eng. Est. C-Dorm MEN'!B23</f>
        <v>0</v>
      </c>
      <c r="C23" s="603" t="str">
        <f>'Structural Eng. Est. C-Dorm MEN'!C23</f>
        <v/>
      </c>
      <c r="D23" s="603">
        <f>'Structural Eng. Est. C-Dorm MEN'!E23</f>
        <v>0</v>
      </c>
      <c r="E23" s="603">
        <f>'Structural Eng. Est. C-Dorm MEN'!F23</f>
        <v>0</v>
      </c>
      <c r="F23" s="605">
        <f>'Structural Eng. Est. C-Dorm MEN'!G23</f>
        <v>0</v>
      </c>
      <c r="G23" s="605">
        <f>'Structural Eng. Est. C-Dorm MEN'!H23</f>
        <v>0</v>
      </c>
      <c r="H23" s="606">
        <f>'Structural Eng. Est. C-Dorm MEN'!I23</f>
        <v>0</v>
      </c>
      <c r="I23" s="849"/>
      <c r="J23" s="812"/>
    </row>
    <row r="24" spans="1:13" s="1" customFormat="1" ht="15" customHeight="1">
      <c r="A24" s="591">
        <f>'Structural Eng. Est. C-Dorm MEN'!A24</f>
        <v>2</v>
      </c>
      <c r="B24" s="800">
        <f>'Structural Eng. Est. C-Dorm MEN'!B24</f>
        <v>1.02</v>
      </c>
      <c r="C24" s="639" t="str">
        <f>'Structural Eng. Est. C-Dorm MEN'!C24</f>
        <v>DEMOBILISATION</v>
      </c>
      <c r="D24" s="640">
        <f>'Structural Eng. Est. C-Dorm MEN'!E24</f>
        <v>0</v>
      </c>
      <c r="E24" s="640">
        <f>'Structural Eng. Est. C-Dorm MEN'!F24</f>
        <v>0</v>
      </c>
      <c r="F24" s="641">
        <f>'Structural Eng. Est. C-Dorm MEN'!G24</f>
        <v>0</v>
      </c>
      <c r="G24" s="642">
        <f>'Structural Eng. Est. C-Dorm MEN'!H24</f>
        <v>1</v>
      </c>
      <c r="H24" s="643" t="str">
        <f>'Structural Eng. Est. C-Dorm MEN'!I24</f>
        <v>lumpsum</v>
      </c>
      <c r="I24" s="850">
        <f>'Structural Eng. Est. C-Dorm MEN'!J24</f>
        <v>0</v>
      </c>
      <c r="J24" s="821">
        <f>'Structural Eng. Est. C-Dorm MEN'!K24</f>
        <v>0</v>
      </c>
    </row>
    <row r="25" spans="1:13" s="1" customFormat="1" ht="24" hidden="1">
      <c r="A25" s="591">
        <f>'Structural Eng. Est. C-Dorm MEN'!A25</f>
        <v>3</v>
      </c>
      <c r="B25" s="601" t="str">
        <f>'Structural Eng. Est. C-Dorm MEN'!B25</f>
        <v>1.02.01</v>
      </c>
      <c r="C25" s="602" t="str">
        <f>'Structural Eng. Est. C-Dorm MEN'!C25</f>
        <v>ALL ACTIVITIES AND COSTS FOR TRANSPORTATION OF PERSONNEL, EQUIPMENT, AND SUPPLIES NOT UTILIZED IN THE PROJECT FROM THE SITE.</v>
      </c>
      <c r="D25" s="644">
        <f>'Structural Eng. Est. C-Dorm MEN'!E25</f>
        <v>0</v>
      </c>
      <c r="E25" s="644">
        <f>'Structural Eng. Est. C-Dorm MEN'!F25</f>
        <v>0</v>
      </c>
      <c r="F25" s="645">
        <f>'Structural Eng. Est. C-Dorm MEN'!G25</f>
        <v>0</v>
      </c>
      <c r="G25" s="645">
        <f>'Structural Eng. Est. C-Dorm MEN'!H25</f>
        <v>0</v>
      </c>
      <c r="H25" s="646">
        <f>'Structural Eng. Est. C-Dorm MEN'!I25</f>
        <v>0</v>
      </c>
      <c r="I25" s="625">
        <f>'Structural Eng. Est. C-Dorm MEN'!J25</f>
        <v>0</v>
      </c>
      <c r="J25" s="644">
        <f>'Structural Eng. Est. C-Dorm MEN'!K25</f>
        <v>0</v>
      </c>
    </row>
    <row r="26" spans="1:13" s="1" customFormat="1" ht="24" hidden="1">
      <c r="A26" s="591">
        <f>'Structural Eng. Est. C-Dorm MEN'!A26</f>
        <v>3</v>
      </c>
      <c r="B26" s="601" t="str">
        <f>'Structural Eng. Est. C-Dorm MEN'!B26</f>
        <v>1.02.02</v>
      </c>
      <c r="C26" s="602" t="str">
        <f>'Structural Eng. Est. C-Dorm MEN'!C26</f>
        <v>DISASSEMBLY, REMOVAL, AND SITE CLEANUP OF OFFICES, BUILDINGS, AND OTHER FACILITIES ASSEMBLED ON THE SITE.</v>
      </c>
      <c r="D26" s="647">
        <f>'Structural Eng. Est. C-Dorm MEN'!E26</f>
        <v>0</v>
      </c>
      <c r="E26" s="647">
        <f>'Structural Eng. Est. C-Dorm MEN'!F26</f>
        <v>0</v>
      </c>
      <c r="F26" s="648">
        <f>'Structural Eng. Est. C-Dorm MEN'!G26</f>
        <v>0</v>
      </c>
      <c r="G26" s="648">
        <f>'Structural Eng. Est. C-Dorm MEN'!H26</f>
        <v>0</v>
      </c>
      <c r="H26" s="649">
        <f>'Structural Eng. Est. C-Dorm MEN'!I26</f>
        <v>0</v>
      </c>
      <c r="I26" s="623">
        <f>'Structural Eng. Est. C-Dorm MEN'!J26</f>
        <v>0</v>
      </c>
      <c r="J26" s="612">
        <f>'Structural Eng. Est. C-Dorm MEN'!K26</f>
        <v>0</v>
      </c>
    </row>
    <row r="27" spans="1:13" s="1" customFormat="1" ht="36" hidden="1">
      <c r="A27" s="579">
        <f>'Structural Eng. Est. C-Dorm MEN'!A27</f>
        <v>3</v>
      </c>
      <c r="B27" s="601" t="str">
        <f>'Structural Eng. Est. C-Dorm MEN'!B27</f>
        <v>1.02.03</v>
      </c>
      <c r="C27" s="614" t="str">
        <f>'Structural Eng. Est. C-Dorm MEN'!C27</f>
        <v>REPAIR OF ACCESS ROADS, AND EQUIPMENT PARKING AREAS LEAVING THE PROJECT SITE IN THE SAME OR BETTER CONDITION THAN AT THE START OF THE PROJECT.</v>
      </c>
      <c r="D27" s="606">
        <f>'Structural Eng. Est. C-Dorm MEN'!E27</f>
        <v>0</v>
      </c>
      <c r="E27" s="611">
        <f>'Structural Eng. Est. C-Dorm MEN'!F27</f>
        <v>0</v>
      </c>
      <c r="F27" s="648">
        <f>'Structural Eng. Est. C-Dorm MEN'!G27</f>
        <v>0</v>
      </c>
      <c r="G27" s="648">
        <f>'Structural Eng. Est. C-Dorm MEN'!H27</f>
        <v>0</v>
      </c>
      <c r="H27" s="649">
        <f>'Structural Eng. Est. C-Dorm MEN'!I27</f>
        <v>0</v>
      </c>
      <c r="I27" s="623">
        <f>'Structural Eng. Est. C-Dorm MEN'!J27</f>
        <v>0</v>
      </c>
      <c r="J27" s="612">
        <f>'Structural Eng. Est. C-Dorm MEN'!K27</f>
        <v>0</v>
      </c>
    </row>
    <row r="28" spans="1:13" s="1" customFormat="1" ht="24" hidden="1">
      <c r="A28" s="579">
        <f>'Structural Eng. Est. C-Dorm MEN'!A28</f>
        <v>3</v>
      </c>
      <c r="B28" s="601" t="str">
        <f>'Structural Eng. Est. C-Dorm MEN'!B28</f>
        <v>1.02.04</v>
      </c>
      <c r="C28" s="602" t="str">
        <f>'Structural Eng. Est. C-Dorm MEN'!C28</f>
        <v>GENERAL CLEANUP AND HOUSEKEEPING ARE NEEDED TO RESTORE A NEAT AND ORDERLY PROJECT SITE.</v>
      </c>
      <c r="D28" s="650">
        <f>'Structural Eng. Est. C-Dorm MEN'!E28</f>
        <v>0</v>
      </c>
      <c r="E28" s="650">
        <f>'Structural Eng. Est. C-Dorm MEN'!F28</f>
        <v>0</v>
      </c>
      <c r="F28" s="651">
        <f>'Structural Eng. Est. C-Dorm MEN'!G28</f>
        <v>0</v>
      </c>
      <c r="G28" s="651">
        <f>'Structural Eng. Est. C-Dorm MEN'!H28</f>
        <v>0</v>
      </c>
      <c r="H28" s="652">
        <f>'Structural Eng. Est. C-Dorm MEN'!I28</f>
        <v>0</v>
      </c>
      <c r="I28" s="653">
        <f>'Structural Eng. Est. C-Dorm MEN'!J28</f>
        <v>0</v>
      </c>
      <c r="J28" s="650">
        <f>'Structural Eng. Est. C-Dorm MEN'!K28</f>
        <v>0</v>
      </c>
    </row>
    <row r="29" spans="1:13" s="1" customFormat="1" ht="13.8" hidden="1">
      <c r="A29" s="579">
        <f>'Structural Eng. Est. C-Dorm MEN'!A29</f>
        <v>3</v>
      </c>
      <c r="B29" s="601" t="str">
        <f>'Structural Eng. Est. C-Dorm MEN'!B29</f>
        <v>1.02.05</v>
      </c>
      <c r="C29" s="654" t="str">
        <f>'Structural Eng. Est. C-Dorm MEN'!C29</f>
        <v>THE BUILDING MUST BE CLEANED AND POLISHED OFF BEFORE DELIVERY.</v>
      </c>
      <c r="D29" s="650">
        <f>'Structural Eng. Est. C-Dorm MEN'!E29</f>
        <v>0</v>
      </c>
      <c r="E29" s="650">
        <f>'Structural Eng. Est. C-Dorm MEN'!F29</f>
        <v>0</v>
      </c>
      <c r="F29" s="651">
        <f>'Structural Eng. Est. C-Dorm MEN'!G29</f>
        <v>0</v>
      </c>
      <c r="G29" s="651">
        <f>'Structural Eng. Est. C-Dorm MEN'!H29</f>
        <v>0</v>
      </c>
      <c r="H29" s="652">
        <f>'Structural Eng. Est. C-Dorm MEN'!I29</f>
        <v>0</v>
      </c>
      <c r="I29" s="653">
        <f>'Structural Eng. Est. C-Dorm MEN'!J29</f>
        <v>0</v>
      </c>
      <c r="J29" s="650">
        <f>'Structural Eng. Est. C-Dorm MEN'!K29</f>
        <v>0</v>
      </c>
    </row>
    <row r="30" spans="1:13" s="1" customFormat="1" ht="36" hidden="1">
      <c r="A30" s="591">
        <f>'Structural Eng. Est. C-Dorm MEN'!A30</f>
        <v>3</v>
      </c>
      <c r="B30" s="655" t="str">
        <f>'Structural Eng. Est. C-Dorm MEN'!B30</f>
        <v>1.02.06</v>
      </c>
      <c r="C30" s="614" t="str">
        <f>'Structural Eng. Est. C-Dorm MEN'!C30</f>
        <v>AFTER CLEANING AND POLISHING THE SURFACES, THE OWNER NEEDS TO CRITICIZE AND APPROVE THE WORKS. THE OWNER MUST INSPECT THE DEMOLISHING WORK.</v>
      </c>
      <c r="D30" s="656">
        <f>'Structural Eng. Est. C-Dorm MEN'!E30</f>
        <v>0</v>
      </c>
      <c r="E30" s="657">
        <f>'Structural Eng. Est. C-Dorm MEN'!F30</f>
        <v>0</v>
      </c>
      <c r="F30" s="658">
        <f>'Structural Eng. Est. C-Dorm MEN'!G30</f>
        <v>0</v>
      </c>
      <c r="G30" s="658">
        <f>'Structural Eng. Est. C-Dorm MEN'!H30</f>
        <v>0</v>
      </c>
      <c r="H30" s="659">
        <f>'Structural Eng. Est. C-Dorm MEN'!I30</f>
        <v>0</v>
      </c>
      <c r="I30" s="660">
        <f>'Structural Eng. Est. C-Dorm MEN'!J30</f>
        <v>0</v>
      </c>
      <c r="J30" s="620">
        <f>'Structural Eng. Est. C-Dorm MEN'!K30</f>
        <v>0</v>
      </c>
    </row>
    <row r="31" spans="1:13" s="1" customFormat="1" ht="9" customHeight="1" thickBot="1">
      <c r="A31" s="591">
        <f>'Structural Eng. Est. C-Dorm MEN'!A31</f>
        <v>0</v>
      </c>
      <c r="B31" s="661">
        <f>'Structural Eng. Est. C-Dorm MEN'!B31</f>
        <v>0</v>
      </c>
      <c r="C31" s="662" t="str">
        <f>'Structural Eng. Est. C-Dorm MEN'!C31</f>
        <v/>
      </c>
      <c r="D31" s="663">
        <f>'Structural Eng. Est. C-Dorm MEN'!E31</f>
        <v>0</v>
      </c>
      <c r="E31" s="663">
        <f>'Structural Eng. Est. C-Dorm MEN'!F31</f>
        <v>0</v>
      </c>
      <c r="F31" s="664">
        <f>'Structural Eng. Est. C-Dorm MEN'!G31</f>
        <v>0</v>
      </c>
      <c r="G31" s="664">
        <f>'Structural Eng. Est. C-Dorm MEN'!H31</f>
        <v>0</v>
      </c>
      <c r="H31" s="665">
        <f>'Structural Eng. Est. C-Dorm MEN'!I31</f>
        <v>0</v>
      </c>
      <c r="I31" s="851"/>
      <c r="J31" s="869"/>
    </row>
    <row r="32" spans="1:13" s="1" customFormat="1" ht="14.4" thickBot="1">
      <c r="A32" s="591">
        <f>'Structural Eng. Est. C-Dorm MEN'!A32</f>
        <v>1</v>
      </c>
      <c r="B32" s="801">
        <f>'Structural Eng. Est. C-Dorm MEN'!B32</f>
        <v>2</v>
      </c>
      <c r="C32" s="666" t="str">
        <f>'Structural Eng. Est. C-Dorm MEN'!C32</f>
        <v>DEMOLITION</v>
      </c>
      <c r="D32" s="667">
        <f>'Structural Eng. Est. C-Dorm MEN'!E32</f>
        <v>0</v>
      </c>
      <c r="E32" s="667">
        <f>'Structural Eng. Est. C-Dorm MEN'!F32</f>
        <v>0</v>
      </c>
      <c r="F32" s="668">
        <f>'Structural Eng. Est. C-Dorm MEN'!G32</f>
        <v>0</v>
      </c>
      <c r="G32" s="668">
        <f>'Structural Eng. Est. C-Dorm MEN'!H32</f>
        <v>0</v>
      </c>
      <c r="H32" s="667">
        <f>'Structural Eng. Est. C-Dorm MEN'!I32</f>
        <v>0</v>
      </c>
      <c r="I32" s="852"/>
      <c r="J32" s="870">
        <f>SUM(J33:J51)</f>
        <v>0</v>
      </c>
    </row>
    <row r="33" spans="1:13" s="1" customFormat="1" ht="13.8">
      <c r="A33" s="579">
        <f>'Structural Eng. Est. C-Dorm MEN'!A33</f>
        <v>2</v>
      </c>
      <c r="B33" s="799">
        <f>'Structural Eng. Est. C-Dorm MEN'!B33</f>
        <v>2.0099999999999998</v>
      </c>
      <c r="C33" s="669" t="str">
        <f>'Structural Eng. Est. C-Dorm MEN'!C33</f>
        <v>DEMOLITION OF DOORS</v>
      </c>
      <c r="D33" s="597">
        <f>'Structural Eng. Est. C-Dorm MEN'!E33</f>
        <v>0</v>
      </c>
      <c r="E33" s="597">
        <f>'Structural Eng. Est. C-Dorm MEN'!F33</f>
        <v>0</v>
      </c>
      <c r="F33" s="598">
        <f>'Structural Eng. Est. C-Dorm MEN'!G33</f>
        <v>28</v>
      </c>
      <c r="G33" s="599">
        <f>'Structural Eng. Est. C-Dorm MEN'!H33</f>
        <v>1</v>
      </c>
      <c r="H33" s="600" t="str">
        <f>'Structural Eng. Est. C-Dorm MEN'!I33</f>
        <v>lumpsum</v>
      </c>
      <c r="I33" s="848">
        <f>'Structural Eng. Est. C-Dorm MEN'!J33</f>
        <v>0</v>
      </c>
      <c r="J33" s="821">
        <f>'Structural Eng. Est. C-Dorm MEN'!K33</f>
        <v>0</v>
      </c>
    </row>
    <row r="34" spans="1:13" s="1" customFormat="1" ht="24" hidden="1">
      <c r="A34" s="802">
        <f>'Structural Eng. Est. C-Dorm MEN'!A34</f>
        <v>3</v>
      </c>
      <c r="B34" s="601" t="str">
        <f>'Structural Eng. Est. C-Dorm MEN'!B34</f>
        <v>2.01.01</v>
      </c>
      <c r="C34" s="671" t="str">
        <f>'Structural Eng. Est. C-Dorm MEN'!C34</f>
        <v xml:space="preserve">DEMOLISH EXISTING DOORS C IN THE ROOMS WITHOUT DAMAGE ACCORDING TO DRAWINGS FOR RE-USE IN ROOMS 19 AND 20. </v>
      </c>
      <c r="D34" s="609" t="str">
        <f>'Structural Eng. Est. C-Dorm MEN'!E34</f>
        <v>Chapter 5</v>
      </c>
      <c r="E34" s="609">
        <f>'Structural Eng. Est. C-Dorm MEN'!F34</f>
        <v>0</v>
      </c>
      <c r="F34" s="610">
        <f>'Structural Eng. Est. C-Dorm MEN'!G34</f>
        <v>18</v>
      </c>
      <c r="G34" s="610">
        <f>'Structural Eng. Est. C-Dorm MEN'!H34</f>
        <v>0</v>
      </c>
      <c r="H34" s="672" t="str">
        <f>'Structural Eng. Est. C-Dorm MEN'!I34</f>
        <v xml:space="preserve">pcs </v>
      </c>
      <c r="I34" s="613">
        <f>'Structural Eng. Est. C-Dorm MEN'!J34</f>
        <v>0</v>
      </c>
      <c r="J34" s="623">
        <f>'Structural Eng. Est. C-Dorm MEN'!K34</f>
        <v>0</v>
      </c>
    </row>
    <row r="35" spans="1:13" s="1" customFormat="1" ht="24" hidden="1">
      <c r="A35" s="591">
        <f>'Structural Eng. Est. C-Dorm MEN'!A35</f>
        <v>3</v>
      </c>
      <c r="B35" s="601" t="str">
        <f>'Structural Eng. Est. C-Dorm MEN'!B35</f>
        <v>2.01.02</v>
      </c>
      <c r="C35" s="673" t="str">
        <f>'Structural Eng. Est. C-Dorm MEN'!C35</f>
        <v>DEMOLISH EXISTING DOORS C IN THE SHOWER STALLS WITHOUT DAMAGE ACCORDING TO DRAWINGS.</v>
      </c>
      <c r="D35" s="609" t="str">
        <f>'Structural Eng. Est. C-Dorm MEN'!E35</f>
        <v>Chapter 5</v>
      </c>
      <c r="E35" s="609">
        <f>'Structural Eng. Est. C-Dorm MEN'!F35</f>
        <v>0</v>
      </c>
      <c r="F35" s="605">
        <f>'Structural Eng. Est. C-Dorm MEN'!G35</f>
        <v>5</v>
      </c>
      <c r="G35" s="605">
        <f>'Structural Eng. Est. C-Dorm MEN'!H35</f>
        <v>0</v>
      </c>
      <c r="H35" s="674" t="str">
        <f>'Structural Eng. Est. C-Dorm MEN'!I35</f>
        <v>pcs</v>
      </c>
      <c r="I35" s="613">
        <f>'Structural Eng. Est. C-Dorm MEN'!J35</f>
        <v>0</v>
      </c>
      <c r="J35" s="660">
        <f>'Structural Eng. Est. C-Dorm MEN'!K35</f>
        <v>0</v>
      </c>
    </row>
    <row r="36" spans="1:13" s="1" customFormat="1" ht="24" hidden="1">
      <c r="A36" s="591">
        <f>'Structural Eng. Est. C-Dorm MEN'!A36</f>
        <v>3</v>
      </c>
      <c r="B36" s="675" t="str">
        <f>'Structural Eng. Est. C-Dorm MEN'!B36</f>
        <v>2.01.03</v>
      </c>
      <c r="C36" s="673" t="str">
        <f>'Structural Eng. Est. C-Dorm MEN'!C36</f>
        <v xml:space="preserve">DEMOLISH EXISTING DOORS C IN THE TOILET AREA WITHOUT DAMAGE ACCORDING TO DRAWINGS. </v>
      </c>
      <c r="D36" s="609" t="str">
        <f>'Structural Eng. Est. C-Dorm MEN'!E36</f>
        <v>Chapter 5</v>
      </c>
      <c r="E36" s="609">
        <f>'Structural Eng. Est. C-Dorm MEN'!F36</f>
        <v>0</v>
      </c>
      <c r="F36" s="610">
        <f>'Structural Eng. Est. C-Dorm MEN'!G36</f>
        <v>5</v>
      </c>
      <c r="G36" s="676">
        <f>'Structural Eng. Est. C-Dorm MEN'!H36</f>
        <v>0</v>
      </c>
      <c r="H36" s="674" t="str">
        <f>'Structural Eng. Est. C-Dorm MEN'!I36</f>
        <v>pcs</v>
      </c>
      <c r="I36" s="677">
        <f>'Structural Eng. Est. C-Dorm MEN'!J36</f>
        <v>0</v>
      </c>
      <c r="J36" s="678">
        <f>'Structural Eng. Est. C-Dorm MEN'!K36</f>
        <v>0</v>
      </c>
    </row>
    <row r="37" spans="1:13" s="1" customFormat="1" ht="13.8" hidden="1">
      <c r="A37" s="591">
        <f>'Structural Eng. Est. C-Dorm MEN'!A37</f>
        <v>3</v>
      </c>
      <c r="B37" s="675" t="str">
        <f>'Structural Eng. Est. C-Dorm MEN'!B37</f>
        <v>2.01.04</v>
      </c>
      <c r="C37" s="602" t="str">
        <f>'Structural Eng. Est. C-Dorm MEN'!C37</f>
        <v>STORE ALL DOORS IN AN AREA APPROVED BY THE ENGINEER FOR RE-USE.</v>
      </c>
      <c r="D37" s="609" t="str">
        <f>'Structural Eng. Est. C-Dorm MEN'!E37</f>
        <v>Chapter 5</v>
      </c>
      <c r="E37" s="609">
        <f>'Structural Eng. Est. C-Dorm MEN'!F37</f>
        <v>0</v>
      </c>
      <c r="F37" s="610">
        <f>'Structural Eng. Est. C-Dorm MEN'!G37</f>
        <v>0</v>
      </c>
      <c r="G37" s="605">
        <f>'Structural Eng. Est. C-Dorm MEN'!H37</f>
        <v>0</v>
      </c>
      <c r="H37" s="679">
        <f>'Structural Eng. Est. C-Dorm MEN'!I37</f>
        <v>0</v>
      </c>
      <c r="I37" s="623">
        <f>'Structural Eng. Est. C-Dorm MEN'!J37</f>
        <v>0</v>
      </c>
      <c r="J37" s="623">
        <f>'Structural Eng. Est. C-Dorm MEN'!K37</f>
        <v>0</v>
      </c>
    </row>
    <row r="38" spans="1:13" s="1" customFormat="1" ht="9" customHeight="1">
      <c r="A38" s="591">
        <f>'Structural Eng. Est. C-Dorm MEN'!A38</f>
        <v>0</v>
      </c>
      <c r="B38" s="610">
        <f>'Structural Eng. Est. C-Dorm MEN'!B38</f>
        <v>0</v>
      </c>
      <c r="C38" s="677" t="str">
        <f>'Structural Eng. Est. C-Dorm MEN'!C38</f>
        <v/>
      </c>
      <c r="D38" s="680">
        <f>'Structural Eng. Est. C-Dorm MEN'!E38</f>
        <v>0</v>
      </c>
      <c r="E38" s="680">
        <f>'Structural Eng. Est. C-Dorm MEN'!F38</f>
        <v>0</v>
      </c>
      <c r="F38" s="645">
        <f>'Structural Eng. Est. C-Dorm MEN'!G38</f>
        <v>0</v>
      </c>
      <c r="G38" s="681">
        <f>'Structural Eng. Est. C-Dorm MEN'!H38</f>
        <v>0</v>
      </c>
      <c r="H38" s="682">
        <f>'Structural Eng. Est. C-Dorm MEN'!I38</f>
        <v>0</v>
      </c>
      <c r="I38" s="853"/>
      <c r="J38" s="818"/>
    </row>
    <row r="39" spans="1:13" s="1" customFormat="1" ht="13.8">
      <c r="A39" s="591">
        <f>'Structural Eng. Est. C-Dorm MEN'!A39</f>
        <v>2</v>
      </c>
      <c r="B39" s="641">
        <f>'Structural Eng. Est. C-Dorm MEN'!B39</f>
        <v>2.02</v>
      </c>
      <c r="C39" s="683" t="str">
        <f>'Structural Eng. Est. C-Dorm MEN'!C39</f>
        <v>DEMOLITION OF SHOWERSTALLS, URINALS, TOILETS, SINKS AND COUNTERTOP</v>
      </c>
      <c r="D39" s="684">
        <f>'Structural Eng. Est. C-Dorm MEN'!E39</f>
        <v>0</v>
      </c>
      <c r="E39" s="685">
        <f>'Structural Eng. Est. C-Dorm MEN'!F39</f>
        <v>0</v>
      </c>
      <c r="F39" s="686">
        <f>'Structural Eng. Est. C-Dorm MEN'!G39</f>
        <v>0</v>
      </c>
      <c r="G39" s="687">
        <f>'Structural Eng. Est. C-Dorm MEN'!H39</f>
        <v>1</v>
      </c>
      <c r="H39" s="688" t="str">
        <f>'Structural Eng. Est. C-Dorm MEN'!I39</f>
        <v>lumpsum</v>
      </c>
      <c r="I39" s="854">
        <f>'Structural Eng. Est. C-Dorm MEN'!J39</f>
        <v>0</v>
      </c>
      <c r="J39" s="821">
        <f>'Structural Eng. Est. C-Dorm MEN'!K39</f>
        <v>0</v>
      </c>
    </row>
    <row r="40" spans="1:13" s="1" customFormat="1" ht="24" hidden="1">
      <c r="A40" s="591">
        <f>'Structural Eng. Est. C-Dorm MEN'!A40</f>
        <v>3</v>
      </c>
      <c r="B40" s="601" t="str">
        <f>'Structural Eng. Est. C-Dorm MEN'!B40</f>
        <v>2.02.01</v>
      </c>
      <c r="C40" s="689" t="str">
        <f>'Structural Eng. Est. C-Dorm MEN'!C40</f>
        <v>DEMOLISH EXISTING SHOWER STALLS B IN DE SHOWER AREA WITHOUT DAMAGE ACCORDING TO DRAWINGS.</v>
      </c>
      <c r="D40" s="609" t="str">
        <f>'Structural Eng. Est. C-Dorm MEN'!E40</f>
        <v>Chapter 5</v>
      </c>
      <c r="E40" s="609">
        <f>'Structural Eng. Est. C-Dorm MEN'!F40</f>
        <v>0</v>
      </c>
      <c r="F40" s="605">
        <f>'Structural Eng. Est. C-Dorm MEN'!G40</f>
        <v>5</v>
      </c>
      <c r="G40" s="605">
        <f>'Structural Eng. Est. C-Dorm MEN'!H40</f>
        <v>0</v>
      </c>
      <c r="H40" s="649" t="str">
        <f>'Structural Eng. Est. C-Dorm MEN'!I40</f>
        <v>pcs</v>
      </c>
      <c r="I40" s="680">
        <f>'Structural Eng. Est. C-Dorm MEN'!J40</f>
        <v>0</v>
      </c>
      <c r="J40" s="680">
        <f>'Structural Eng. Est. C-Dorm MEN'!K40</f>
        <v>0</v>
      </c>
    </row>
    <row r="41" spans="1:13" s="1" customFormat="1" ht="24" hidden="1">
      <c r="A41" s="591">
        <f>'Structural Eng. Est. C-Dorm MEN'!A41</f>
        <v>3</v>
      </c>
      <c r="B41" s="601" t="str">
        <f>'Structural Eng. Est. C-Dorm MEN'!B41</f>
        <v>2.02.02</v>
      </c>
      <c r="C41" s="689" t="str">
        <f>'Structural Eng. Est. C-Dorm MEN'!C41</f>
        <v>REMOVE EXISTING TOILETS E IN THE TOILET AREA WITHOUT DAMAGE ACCORDING TO DRAWINGS.</v>
      </c>
      <c r="D41" s="609" t="str">
        <f>'Structural Eng. Est. C-Dorm MEN'!E41</f>
        <v>Chapter 5</v>
      </c>
      <c r="E41" s="609">
        <f>'Structural Eng. Est. C-Dorm MEN'!F41</f>
        <v>0</v>
      </c>
      <c r="F41" s="605">
        <f>'Structural Eng. Est. C-Dorm MEN'!G41</f>
        <v>5</v>
      </c>
      <c r="G41" s="605">
        <f>'Structural Eng. Est. C-Dorm MEN'!H41</f>
        <v>0</v>
      </c>
      <c r="H41" s="649" t="str">
        <f>'Structural Eng. Est. C-Dorm MEN'!I41</f>
        <v>pcs</v>
      </c>
      <c r="I41" s="690">
        <f>'Structural Eng. Est. C-Dorm MEN'!J41</f>
        <v>0</v>
      </c>
      <c r="J41" s="690">
        <f>'Structural Eng. Est. C-Dorm MEN'!K41</f>
        <v>0</v>
      </c>
    </row>
    <row r="42" spans="1:13" s="1" customFormat="1" ht="24" hidden="1">
      <c r="A42" s="591">
        <f>'Structural Eng. Est. C-Dorm MEN'!A42</f>
        <v>3</v>
      </c>
      <c r="B42" s="601" t="str">
        <f>'Structural Eng. Est. C-Dorm MEN'!B42</f>
        <v>2.02.03</v>
      </c>
      <c r="C42" s="689" t="str">
        <f>'Structural Eng. Est. C-Dorm MEN'!C42</f>
        <v>DEMOLISH EXISTING SINKS F IN THE TOILET AREA WITHOUT DAMAGE ACCORDING TO DRAWINGS.</v>
      </c>
      <c r="D42" s="609" t="str">
        <f>'Structural Eng. Est. C-Dorm MEN'!E42</f>
        <v>Chapter 5</v>
      </c>
      <c r="E42" s="609">
        <f>'Structural Eng. Est. C-Dorm MEN'!F42</f>
        <v>0</v>
      </c>
      <c r="F42" s="605">
        <f>'Structural Eng. Est. C-Dorm MEN'!G42</f>
        <v>5</v>
      </c>
      <c r="G42" s="605">
        <f>'Structural Eng. Est. C-Dorm MEN'!H42</f>
        <v>0</v>
      </c>
      <c r="H42" s="649" t="str">
        <f>'Structural Eng. Est. C-Dorm MEN'!I42</f>
        <v>pcs</v>
      </c>
      <c r="I42" s="690">
        <f>'Structural Eng. Est. C-Dorm MEN'!J42</f>
        <v>0</v>
      </c>
      <c r="J42" s="690">
        <f>'Structural Eng. Est. C-Dorm MEN'!K42</f>
        <v>0</v>
      </c>
    </row>
    <row r="43" spans="1:13" s="1" customFormat="1" ht="24" hidden="1">
      <c r="A43" s="591">
        <f>'Structural Eng. Est. C-Dorm MEN'!A43</f>
        <v>3</v>
      </c>
      <c r="B43" s="601" t="str">
        <f>'Structural Eng. Est. C-Dorm MEN'!B43</f>
        <v>2.02.04</v>
      </c>
      <c r="C43" s="689" t="str">
        <f>'Structural Eng. Est. C-Dorm MEN'!C43</f>
        <v>DEMOLISH EXISTING COUNTERTOP G IN THE TOILET AREA WITHOUT DAMAGE ACCORDING TO DRAWINGS.</v>
      </c>
      <c r="D43" s="609" t="str">
        <f>'Structural Eng. Est. C-Dorm MEN'!E43</f>
        <v>Chapter 5</v>
      </c>
      <c r="E43" s="609">
        <f>'Structural Eng. Est. C-Dorm MEN'!F43</f>
        <v>0</v>
      </c>
      <c r="F43" s="605">
        <f>'Structural Eng. Est. C-Dorm MEN'!G43</f>
        <v>1</v>
      </c>
      <c r="G43" s="605">
        <f>'Structural Eng. Est. C-Dorm MEN'!H43</f>
        <v>0</v>
      </c>
      <c r="H43" s="649" t="str">
        <f>'Structural Eng. Est. C-Dorm MEN'!I43</f>
        <v>pcs</v>
      </c>
      <c r="I43" s="690">
        <f>'Structural Eng. Est. C-Dorm MEN'!J43</f>
        <v>0</v>
      </c>
      <c r="J43" s="690">
        <f>'Structural Eng. Est. C-Dorm MEN'!K43</f>
        <v>0</v>
      </c>
    </row>
    <row r="44" spans="1:13" s="1" customFormat="1" ht="24" hidden="1">
      <c r="A44" s="591">
        <f>'Structural Eng. Est. C-Dorm MEN'!A44</f>
        <v>3</v>
      </c>
      <c r="B44" s="601" t="str">
        <f>'Structural Eng. Est. C-Dorm MEN'!B44</f>
        <v>2.02.05</v>
      </c>
      <c r="C44" s="689" t="str">
        <f>'Structural Eng. Est. C-Dorm MEN'!C44</f>
        <v>STORE ALL REMOVED ELEMENTS IN AN AREA APPROVED BY THE ENGINEER FOR EVENTUAL RE-USE.</v>
      </c>
      <c r="D44" s="609" t="str">
        <f>'Structural Eng. Est. C-Dorm MEN'!E44</f>
        <v>Chapter 5</v>
      </c>
      <c r="E44" s="609">
        <f>'Structural Eng. Est. C-Dorm MEN'!F44</f>
        <v>0</v>
      </c>
      <c r="F44" s="605">
        <f>'Structural Eng. Est. C-Dorm MEN'!G44</f>
        <v>0</v>
      </c>
      <c r="G44" s="605">
        <f>'Structural Eng. Est. C-Dorm MEN'!H44</f>
        <v>0</v>
      </c>
      <c r="H44" s="649">
        <f>'Structural Eng. Est. C-Dorm MEN'!I44</f>
        <v>0</v>
      </c>
      <c r="I44" s="690">
        <f>'Structural Eng. Est. C-Dorm MEN'!J44</f>
        <v>0</v>
      </c>
      <c r="J44" s="690">
        <f>'Structural Eng. Est. C-Dorm MEN'!K44</f>
        <v>0</v>
      </c>
    </row>
    <row r="45" spans="1:13" s="1" customFormat="1" ht="9" customHeight="1">
      <c r="A45" s="591">
        <f>'Structural Eng. Est. C-Dorm MEN'!A45</f>
        <v>0</v>
      </c>
      <c r="B45" s="605">
        <f>'Structural Eng. Est. C-Dorm MEN'!B45</f>
        <v>0</v>
      </c>
      <c r="C45" s="691" t="str">
        <f>'Structural Eng. Est. C-Dorm MEN'!C45</f>
        <v/>
      </c>
      <c r="D45" s="606">
        <f>'Structural Eng. Est. C-Dorm MEN'!E45</f>
        <v>0</v>
      </c>
      <c r="E45" s="606">
        <f>'Structural Eng. Est. C-Dorm MEN'!F45</f>
        <v>0</v>
      </c>
      <c r="F45" s="605">
        <f>'Structural Eng. Est. C-Dorm MEN'!G45</f>
        <v>0</v>
      </c>
      <c r="G45" s="605">
        <f>'Structural Eng. Est. C-Dorm MEN'!H45</f>
        <v>0</v>
      </c>
      <c r="H45" s="649">
        <f>'Structural Eng. Est. C-Dorm MEN'!I45</f>
        <v>0</v>
      </c>
      <c r="I45" s="855"/>
      <c r="J45" s="820"/>
    </row>
    <row r="46" spans="1:13" s="1" customFormat="1" ht="13.8">
      <c r="A46" s="591">
        <f>'Structural Eng. Est. C-Dorm MEN'!A46</f>
        <v>2</v>
      </c>
      <c r="B46" s="799">
        <f>'Structural Eng. Est. C-Dorm MEN'!B46</f>
        <v>2.0299999999999998</v>
      </c>
      <c r="C46" s="669" t="str">
        <f>'Structural Eng. Est. C-Dorm MEN'!C46</f>
        <v>DEMOLITION OF WALLS</v>
      </c>
      <c r="D46" s="669">
        <f>'Structural Eng. Est. C-Dorm MEN'!E46</f>
        <v>0</v>
      </c>
      <c r="E46" s="669">
        <f>'Structural Eng. Est. C-Dorm MEN'!F46</f>
        <v>0</v>
      </c>
      <c r="F46" s="692">
        <f>'Structural Eng. Est. C-Dorm MEN'!G46</f>
        <v>91</v>
      </c>
      <c r="G46" s="687">
        <f>'Structural Eng. Est. C-Dorm MEN'!H46</f>
        <v>1</v>
      </c>
      <c r="H46" s="688" t="str">
        <f>'Structural Eng. Est. C-Dorm MEN'!I46</f>
        <v>lumpsum</v>
      </c>
      <c r="I46" s="856">
        <f>'Structural Eng. Est. C-Dorm MEN'!J46</f>
        <v>0</v>
      </c>
      <c r="J46" s="821">
        <f>'Structural Eng. Est. C-Dorm MEN'!K46</f>
        <v>0</v>
      </c>
    </row>
    <row r="47" spans="1:13" s="1" customFormat="1" ht="24" hidden="1">
      <c r="A47" s="591">
        <f>'Structural Eng. Est. C-Dorm MEN'!A47</f>
        <v>3</v>
      </c>
      <c r="B47" s="693" t="str">
        <f>'Structural Eng. Est. C-Dorm MEN'!B47</f>
        <v>2.03.01</v>
      </c>
      <c r="C47" s="602" t="str">
        <f>'Structural Eng. Est. C-Dorm MEN'!C47</f>
        <v>DEMOLISH EXISTING PARTITION WALLS A IN THE ROOMS WITHOUT DAMAGE ACCORDING TO DRAWINGS. TO BE RE-USED.</v>
      </c>
      <c r="D47" s="609" t="str">
        <f>'Structural Eng. Est. C-Dorm MEN'!E47</f>
        <v>Chapter 5</v>
      </c>
      <c r="E47" s="609">
        <f>'Structural Eng. Est. C-Dorm MEN'!F47</f>
        <v>59.5</v>
      </c>
      <c r="F47" s="605">
        <f>'Structural Eng. Est. C-Dorm MEN'!G47</f>
        <v>60</v>
      </c>
      <c r="G47" s="605">
        <f>'Structural Eng. Est. C-Dorm MEN'!H47</f>
        <v>0</v>
      </c>
      <c r="H47" s="694" t="str">
        <f>'Structural Eng. Est. C-Dorm MEN'!I47</f>
        <v>m1</v>
      </c>
      <c r="I47" s="690">
        <f>'Structural Eng. Est. C-Dorm MEN'!J47</f>
        <v>0</v>
      </c>
      <c r="J47" s="690">
        <f>'Structural Eng. Est. C-Dorm MEN'!K47</f>
        <v>0</v>
      </c>
      <c r="M47" s="494"/>
    </row>
    <row r="48" spans="1:13" s="1" customFormat="1" ht="24" hidden="1">
      <c r="A48" s="591">
        <f>'Structural Eng. Est. C-Dorm MEN'!A48</f>
        <v>3</v>
      </c>
      <c r="B48" s="693" t="str">
        <f>'Structural Eng. Est. C-Dorm MEN'!B48</f>
        <v>2.03.02</v>
      </c>
      <c r="C48" s="602" t="str">
        <f>'Structural Eng. Est. C-Dorm MEN'!C48</f>
        <v>DEMOLISH EXISTING PARTITION WALLS A IN THE TOILET AREA ACCORDING TO DRAWINGS.</v>
      </c>
      <c r="D48" s="609" t="str">
        <f>'Structural Eng. Est. C-Dorm MEN'!E48</f>
        <v>Chapter 5</v>
      </c>
      <c r="E48" s="609">
        <f>'Structural Eng. Est. C-Dorm MEN'!F48</f>
        <v>12.44</v>
      </c>
      <c r="F48" s="605">
        <f>'Structural Eng. Est. C-Dorm MEN'!G48</f>
        <v>13</v>
      </c>
      <c r="G48" s="605">
        <f>'Structural Eng. Est. C-Dorm MEN'!H48</f>
        <v>0</v>
      </c>
      <c r="H48" s="694" t="str">
        <f>'Structural Eng. Est. C-Dorm MEN'!I48</f>
        <v>m1</v>
      </c>
      <c r="I48" s="690">
        <f>'Structural Eng. Est. C-Dorm MEN'!J48</f>
        <v>0</v>
      </c>
      <c r="J48" s="690">
        <f>'Structural Eng. Est. C-Dorm MEN'!K48</f>
        <v>0</v>
      </c>
    </row>
    <row r="49" spans="1:10" s="1" customFormat="1" ht="24" hidden="1">
      <c r="A49" s="591">
        <f>'Structural Eng. Est. C-Dorm MEN'!A49</f>
        <v>3</v>
      </c>
      <c r="B49" s="693" t="str">
        <f>'Structural Eng. Est. C-Dorm MEN'!B49</f>
        <v>2.03.03</v>
      </c>
      <c r="C49" s="602" t="str">
        <f>'Structural Eng. Est. C-Dorm MEN'!C49</f>
        <v>DEMOLISH EXISTING PARTITION WALLS A IN THE SHOWER AREA ACCORDING TO DRAWINGS.</v>
      </c>
      <c r="D49" s="609" t="str">
        <f>'Structural Eng. Est. C-Dorm MEN'!E49</f>
        <v>Chapter 5</v>
      </c>
      <c r="E49" s="609">
        <f>'Structural Eng. Est. C-Dorm MEN'!F49</f>
        <v>15.49</v>
      </c>
      <c r="F49" s="605">
        <f>'Structural Eng. Est. C-Dorm MEN'!G49</f>
        <v>16</v>
      </c>
      <c r="G49" s="605">
        <f>'Structural Eng. Est. C-Dorm MEN'!H49</f>
        <v>0</v>
      </c>
      <c r="H49" s="694" t="str">
        <f>'Structural Eng. Est. C-Dorm MEN'!I49</f>
        <v>m1</v>
      </c>
      <c r="I49" s="690">
        <f>'Structural Eng. Est. C-Dorm MEN'!J49</f>
        <v>0</v>
      </c>
      <c r="J49" s="690">
        <f>'Structural Eng. Est. C-Dorm MEN'!K49</f>
        <v>0</v>
      </c>
    </row>
    <row r="50" spans="1:10" s="1" customFormat="1" ht="24" hidden="1">
      <c r="A50" s="591">
        <f>'Structural Eng. Est. C-Dorm MEN'!A50</f>
        <v>3</v>
      </c>
      <c r="B50" s="693" t="str">
        <f>'Structural Eng. Est. C-Dorm MEN'!B50</f>
        <v>2.03.04</v>
      </c>
      <c r="C50" s="602" t="str">
        <f>'Structural Eng. Est. C-Dorm MEN'!C50</f>
        <v>DEMOLISH EXISTING WALLS A FOR DOOR D1 (ROOM 19 &amp; 20) ACCORDING TO DRAWINGS.</v>
      </c>
      <c r="D50" s="609" t="str">
        <f>'Structural Eng. Est. C-Dorm MEN'!E50</f>
        <v>Chapter 5</v>
      </c>
      <c r="E50" s="609">
        <f>'Structural Eng. Est. C-Dorm MEN'!F50</f>
        <v>1.72</v>
      </c>
      <c r="F50" s="605">
        <f>'Structural Eng. Est. C-Dorm MEN'!G50</f>
        <v>2</v>
      </c>
      <c r="G50" s="605">
        <f>'Structural Eng. Est. C-Dorm MEN'!H50</f>
        <v>0</v>
      </c>
      <c r="H50" s="694" t="str">
        <f>'Structural Eng. Est. C-Dorm MEN'!I50</f>
        <v>m1</v>
      </c>
      <c r="I50" s="690">
        <f>'Structural Eng. Est. C-Dorm MEN'!J50</f>
        <v>0</v>
      </c>
      <c r="J50" s="690">
        <f>'Structural Eng. Est. C-Dorm MEN'!K50</f>
        <v>0</v>
      </c>
    </row>
    <row r="51" spans="1:10" s="1" customFormat="1" ht="24" hidden="1">
      <c r="A51" s="591">
        <f>'Structural Eng. Est. C-Dorm MEN'!A51</f>
        <v>3</v>
      </c>
      <c r="B51" s="693" t="str">
        <f>'Structural Eng. Est. C-Dorm MEN'!B51</f>
        <v>2.03.05</v>
      </c>
      <c r="C51" s="602" t="str">
        <f>'Structural Eng. Est. C-Dorm MEN'!C51</f>
        <v>DISPOSE OF EXISTING WALLS WASTE AND STORAGE OF REUSABLE ITEMS AT THE DESIGNATED DISPOSAL AREA APPROVED BY THE ENGINEER.</v>
      </c>
      <c r="D51" s="609" t="str">
        <f>'Structural Eng. Est. C-Dorm MEN'!E51</f>
        <v>Chapter 5</v>
      </c>
      <c r="E51" s="609">
        <f>'Structural Eng. Est. C-Dorm MEN'!F51</f>
        <v>0</v>
      </c>
      <c r="F51" s="605">
        <f>'Structural Eng. Est. C-Dorm MEN'!G51</f>
        <v>0</v>
      </c>
      <c r="G51" s="605">
        <f>'Structural Eng. Est. C-Dorm MEN'!H51</f>
        <v>0</v>
      </c>
      <c r="H51" s="649">
        <f>'Structural Eng. Est. C-Dorm MEN'!I51</f>
        <v>0</v>
      </c>
      <c r="I51" s="690">
        <f>'Structural Eng. Est. C-Dorm MEN'!J51</f>
        <v>0</v>
      </c>
      <c r="J51" s="690">
        <f>'Structural Eng. Est. C-Dorm MEN'!K51</f>
        <v>0</v>
      </c>
    </row>
    <row r="52" spans="1:10" s="1" customFormat="1" ht="9" customHeight="1" thickBot="1">
      <c r="A52" s="591">
        <f>'Structural Eng. Est. C-Dorm MEN'!A52</f>
        <v>0</v>
      </c>
      <c r="B52" s="661">
        <f>'Structural Eng. Est. C-Dorm MEN'!B52</f>
        <v>0</v>
      </c>
      <c r="C52" s="695" t="str">
        <f>'Structural Eng. Est. C-Dorm MEN'!C52</f>
        <v/>
      </c>
      <c r="D52" s="696">
        <f>'Structural Eng. Est. C-Dorm MEN'!E52</f>
        <v>0</v>
      </c>
      <c r="E52" s="696">
        <f>'Structural Eng. Est. C-Dorm MEN'!F52</f>
        <v>0</v>
      </c>
      <c r="F52" s="661">
        <f>'Structural Eng. Est. C-Dorm MEN'!G52</f>
        <v>0</v>
      </c>
      <c r="G52" s="661">
        <f>'Structural Eng. Est. C-Dorm MEN'!H52</f>
        <v>0</v>
      </c>
      <c r="H52" s="697">
        <f>'Structural Eng. Est. C-Dorm MEN'!I52</f>
        <v>0</v>
      </c>
      <c r="I52" s="857"/>
      <c r="J52" s="822"/>
    </row>
    <row r="53" spans="1:10" s="1" customFormat="1" ht="14.4" thickBot="1">
      <c r="A53" s="591">
        <f>'Structural Eng. Est. C-Dorm MEN'!A53</f>
        <v>1</v>
      </c>
      <c r="B53" s="801">
        <f>'Structural Eng. Est. C-Dorm MEN'!B53</f>
        <v>3</v>
      </c>
      <c r="C53" s="666" t="str">
        <f>'Structural Eng. Est. C-Dorm MEN'!C53</f>
        <v>CONCRETE WORKS</v>
      </c>
      <c r="D53" s="667">
        <f>'Structural Eng. Est. C-Dorm MEN'!E53</f>
        <v>0</v>
      </c>
      <c r="E53" s="667">
        <f>'Structural Eng. Est. C-Dorm MEN'!F53</f>
        <v>0</v>
      </c>
      <c r="F53" s="668">
        <f>'Structural Eng. Est. C-Dorm MEN'!G53</f>
        <v>0</v>
      </c>
      <c r="G53" s="668">
        <f>'Structural Eng. Est. C-Dorm MEN'!H53</f>
        <v>0</v>
      </c>
      <c r="H53" s="667">
        <f>'Structural Eng. Est. C-Dorm MEN'!I53</f>
        <v>0</v>
      </c>
      <c r="I53" s="852"/>
      <c r="J53" s="870">
        <f>SUM(J54)</f>
        <v>0</v>
      </c>
    </row>
    <row r="54" spans="1:10" s="1" customFormat="1" ht="13.8">
      <c r="A54" s="591">
        <f>'Structural Eng. Est. C-Dorm MEN'!A54</f>
        <v>2</v>
      </c>
      <c r="B54" s="598">
        <f>'Structural Eng. Est. C-Dorm MEN'!B54</f>
        <v>3.01</v>
      </c>
      <c r="C54" s="698" t="str">
        <f>'Structural Eng. Est. C-Dorm MEN'!C54</f>
        <v xml:space="preserve">CONCRETE FLOOR INCLUDING REBAR, </v>
      </c>
      <c r="D54" s="699" t="str">
        <f>'Structural Eng. Est. C-Dorm MEN'!D54</f>
        <v>T=135MM ,(C20/25)</v>
      </c>
      <c r="E54" s="700">
        <f>'Structural Eng. Est. C-Dorm MEN'!F54</f>
        <v>10.6</v>
      </c>
      <c r="F54" s="598">
        <f>'Structural Eng. Est. C-Dorm MEN'!G54</f>
        <v>11</v>
      </c>
      <c r="G54" s="598">
        <f>'Structural Eng. Est. C-Dorm MEN'!H54</f>
        <v>11</v>
      </c>
      <c r="H54" s="701" t="str">
        <f>'Structural Eng. Est. C-Dorm MEN'!I54</f>
        <v>m3</v>
      </c>
      <c r="I54" s="858">
        <f>'Structural Eng. Est. C-Dorm MEN'!J54</f>
        <v>0</v>
      </c>
      <c r="J54" s="821">
        <f>'Structural Eng. Est. C-Dorm MEN'!K54</f>
        <v>0</v>
      </c>
    </row>
    <row r="55" spans="1:10" s="1" customFormat="1" ht="13.8" hidden="1">
      <c r="A55" s="591">
        <f>'Structural Eng. Est. C-Dorm MEN'!A55</f>
        <v>3</v>
      </c>
      <c r="B55" s="675" t="str">
        <f>'Structural Eng. Est. C-Dorm MEN'!B55</f>
        <v>3.01.01</v>
      </c>
      <c r="C55" s="702" t="str">
        <f>'Structural Eng. Est. C-Dorm MEN'!C55</f>
        <v>SUPPLY CONCRETE C20/25</v>
      </c>
      <c r="D55" s="609">
        <f>'Structural Eng. Est. C-Dorm MEN'!E55</f>
        <v>0</v>
      </c>
      <c r="E55" s="703">
        <f>'Structural Eng. Est. C-Dorm MEN'!F55</f>
        <v>0</v>
      </c>
      <c r="F55" s="658">
        <f>'Structural Eng. Est. C-Dorm MEN'!G55</f>
        <v>0</v>
      </c>
      <c r="G55" s="704">
        <f>'Structural Eng. Est. C-Dorm MEN'!H55</f>
        <v>0</v>
      </c>
      <c r="H55" s="659">
        <f>'Structural Eng. Est. C-Dorm MEN'!I55</f>
        <v>0</v>
      </c>
      <c r="I55" s="660">
        <f>'Structural Eng. Est. C-Dorm MEN'!J55</f>
        <v>0</v>
      </c>
      <c r="J55" s="660">
        <f>'Structural Eng. Est. C-Dorm MEN'!K55</f>
        <v>0</v>
      </c>
    </row>
    <row r="56" spans="1:10" s="1" customFormat="1" ht="24" hidden="1">
      <c r="A56" s="591">
        <f>'Structural Eng. Est. C-Dorm MEN'!A56</f>
        <v>3</v>
      </c>
      <c r="B56" s="675">
        <f>'Structural Eng. Est. C-Dorm MEN'!B56</f>
        <v>0</v>
      </c>
      <c r="C56" s="654" t="str">
        <f>'Structural Eng. Est. C-Dorm MEN'!C56</f>
        <v>CUT OUT THE OLD TILES (150MM WIDE) WITHIN THE PERIMETER OF THE NEW TO BE POURED FLOOR BEFORE STARTING TO PREPARE FORMWORK.</v>
      </c>
      <c r="D56" s="609">
        <f>'Structural Eng. Est. C-Dorm MEN'!E56</f>
        <v>0</v>
      </c>
      <c r="E56" s="703">
        <f>'Structural Eng. Est. C-Dorm MEN'!F56</f>
        <v>0</v>
      </c>
      <c r="F56" s="705">
        <f>'Structural Eng. Est. C-Dorm MEN'!G56</f>
        <v>0</v>
      </c>
      <c r="G56" s="704">
        <f>'Structural Eng. Est. C-Dorm MEN'!H56</f>
        <v>0</v>
      </c>
      <c r="H56" s="659">
        <f>'Structural Eng. Est. C-Dorm MEN'!I56</f>
        <v>0</v>
      </c>
      <c r="I56" s="660">
        <f>'Structural Eng. Est. C-Dorm MEN'!J56</f>
        <v>0</v>
      </c>
      <c r="J56" s="660">
        <f>'Structural Eng. Est. C-Dorm MEN'!K56</f>
        <v>0</v>
      </c>
    </row>
    <row r="57" spans="1:10" s="1" customFormat="1" ht="24" hidden="1">
      <c r="A57" s="591">
        <f>'Structural Eng. Est. C-Dorm MEN'!A57</f>
        <v>3</v>
      </c>
      <c r="B57" s="675" t="str">
        <f>'Structural Eng. Est. C-Dorm MEN'!B57</f>
        <v>3.01.02</v>
      </c>
      <c r="C57" s="602" t="str">
        <f>'Structural Eng. Est. C-Dorm MEN'!C57</f>
        <v>FABRICATE FORMWORK FOR FLOOR AND RAISED EDGES ACCORDING TO DIMENSIONS.</v>
      </c>
      <c r="D57" s="609">
        <f>'Structural Eng. Est. C-Dorm MEN'!E57</f>
        <v>0</v>
      </c>
      <c r="E57" s="706">
        <f>'Structural Eng. Est. C-Dorm MEN'!F57</f>
        <v>0</v>
      </c>
      <c r="F57" s="705">
        <f>'Structural Eng. Est. C-Dorm MEN'!G57</f>
        <v>0</v>
      </c>
      <c r="G57" s="605">
        <f>'Structural Eng. Est. C-Dorm MEN'!H57</f>
        <v>0</v>
      </c>
      <c r="H57" s="649" t="str">
        <f>'Structural Eng. Est. C-Dorm MEN'!I57</f>
        <v>m3</v>
      </c>
      <c r="I57" s="690">
        <f>'Structural Eng. Est. C-Dorm MEN'!J57</f>
        <v>0</v>
      </c>
      <c r="J57" s="690">
        <f>'Structural Eng. Est. C-Dorm MEN'!K57</f>
        <v>0</v>
      </c>
    </row>
    <row r="58" spans="1:10" s="1" customFormat="1" ht="13.8" hidden="1">
      <c r="A58" s="591">
        <f>'Structural Eng. Est. C-Dorm MEN'!A58</f>
        <v>3</v>
      </c>
      <c r="B58" s="675" t="str">
        <f>'Structural Eng. Est. C-Dorm MEN'!B58</f>
        <v>3.01.03</v>
      </c>
      <c r="C58" s="602" t="str">
        <f>'Structural Eng. Est. C-Dorm MEN'!C58</f>
        <v>FABRICATE REBAR FOR FLOOR AND RAISED EDGES AS PER DRAWINGS.</v>
      </c>
      <c r="D58" s="609">
        <f>'Structural Eng. Est. C-Dorm MEN'!E58</f>
        <v>0</v>
      </c>
      <c r="E58" s="706">
        <f>'Structural Eng. Est. C-Dorm MEN'!F58</f>
        <v>0</v>
      </c>
      <c r="F58" s="648">
        <f>'Structural Eng. Est. C-Dorm MEN'!G58</f>
        <v>0</v>
      </c>
      <c r="G58" s="605">
        <f>'Structural Eng. Est. C-Dorm MEN'!H58</f>
        <v>0</v>
      </c>
      <c r="H58" s="649">
        <f>'Structural Eng. Est. C-Dorm MEN'!I58</f>
        <v>0</v>
      </c>
      <c r="I58" s="690">
        <f>'Structural Eng. Est. C-Dorm MEN'!J58</f>
        <v>0</v>
      </c>
      <c r="J58" s="690">
        <f>'Structural Eng. Est. C-Dorm MEN'!K58</f>
        <v>0</v>
      </c>
    </row>
    <row r="59" spans="1:10" s="1" customFormat="1" ht="13.8" hidden="1">
      <c r="A59" s="591">
        <f>'Structural Eng. Est. C-Dorm MEN'!A59</f>
        <v>3</v>
      </c>
      <c r="B59" s="675" t="str">
        <f>'Structural Eng. Est. C-Dorm MEN'!B59</f>
        <v>3.01.04</v>
      </c>
      <c r="C59" s="602" t="str">
        <f>'Structural Eng. Est. C-Dorm MEN'!C59</f>
        <v>PLACE REBAR IN FORMWORK WITH INDICATED COVER.</v>
      </c>
      <c r="D59" s="609">
        <f>'Structural Eng. Est. C-Dorm MEN'!E59</f>
        <v>0</v>
      </c>
      <c r="E59" s="706">
        <f>'Structural Eng. Est. C-Dorm MEN'!F59</f>
        <v>0</v>
      </c>
      <c r="F59" s="648">
        <f>'Structural Eng. Est. C-Dorm MEN'!G59</f>
        <v>0</v>
      </c>
      <c r="G59" s="605">
        <f>'Structural Eng. Est. C-Dorm MEN'!H59</f>
        <v>0</v>
      </c>
      <c r="H59" s="649">
        <f>'Structural Eng. Est. C-Dorm MEN'!I59</f>
        <v>0</v>
      </c>
      <c r="I59" s="690">
        <f>'Structural Eng. Est. C-Dorm MEN'!J59</f>
        <v>0</v>
      </c>
      <c r="J59" s="690">
        <f>'Structural Eng. Est. C-Dorm MEN'!K59</f>
        <v>0</v>
      </c>
    </row>
    <row r="60" spans="1:10" s="1" customFormat="1" ht="13.8" hidden="1">
      <c r="A60" s="591">
        <f>'Structural Eng. Est. C-Dorm MEN'!A60</f>
        <v>3</v>
      </c>
      <c r="B60" s="675" t="str">
        <f>'Structural Eng. Est. C-Dorm MEN'!B60</f>
        <v>3.01.05</v>
      </c>
      <c r="C60" s="602" t="str">
        <f>'Structural Eng. Est. C-Dorm MEN'!C60</f>
        <v>POUR THE FLOOR.</v>
      </c>
      <c r="D60" s="609">
        <f>'Structural Eng. Est. C-Dorm MEN'!E60</f>
        <v>0</v>
      </c>
      <c r="E60" s="706">
        <f>'Structural Eng. Est. C-Dorm MEN'!F60</f>
        <v>0</v>
      </c>
      <c r="F60" s="648">
        <f>'Structural Eng. Est. C-Dorm MEN'!G60</f>
        <v>0</v>
      </c>
      <c r="G60" s="605">
        <f>'Structural Eng. Est. C-Dorm MEN'!H60</f>
        <v>0</v>
      </c>
      <c r="H60" s="649">
        <f>'Structural Eng. Est. C-Dorm MEN'!I60</f>
        <v>0</v>
      </c>
      <c r="I60" s="690">
        <f>'Structural Eng. Est. C-Dorm MEN'!J60</f>
        <v>0</v>
      </c>
      <c r="J60" s="690">
        <f>'Structural Eng. Est. C-Dorm MEN'!K60</f>
        <v>0</v>
      </c>
    </row>
    <row r="61" spans="1:10" s="1" customFormat="1" ht="13.8" hidden="1">
      <c r="A61" s="591">
        <f>'Structural Eng. Est. C-Dorm MEN'!A61</f>
        <v>3</v>
      </c>
      <c r="B61" s="675" t="str">
        <f>'Structural Eng. Est. C-Dorm MEN'!B61</f>
        <v>3.01.06</v>
      </c>
      <c r="C61" s="602" t="str">
        <f>'Structural Eng. Est. C-Dorm MEN'!C61</f>
        <v>FABRICATE AND TEST 3 TEST CUBES PER POUR.</v>
      </c>
      <c r="D61" s="603">
        <f>'Structural Eng. Est. C-Dorm MEN'!E61</f>
        <v>0</v>
      </c>
      <c r="E61" s="603">
        <f>'Structural Eng. Est. C-Dorm MEN'!F61</f>
        <v>0</v>
      </c>
      <c r="F61" s="605">
        <f>'Structural Eng. Est. C-Dorm MEN'!G61</f>
        <v>0</v>
      </c>
      <c r="G61" s="605">
        <f>'Structural Eng. Est. C-Dorm MEN'!H61</f>
        <v>0</v>
      </c>
      <c r="H61" s="649">
        <f>'Structural Eng. Est. C-Dorm MEN'!I61</f>
        <v>0</v>
      </c>
      <c r="I61" s="690">
        <f>'Structural Eng. Est. C-Dorm MEN'!J61</f>
        <v>0</v>
      </c>
      <c r="J61" s="690">
        <f>'Structural Eng. Est. C-Dorm MEN'!K61</f>
        <v>0</v>
      </c>
    </row>
    <row r="62" spans="1:10" s="1" customFormat="1" ht="13.8" hidden="1">
      <c r="A62" s="591">
        <f>'Structural Eng. Est. C-Dorm MEN'!A62</f>
        <v>3</v>
      </c>
      <c r="B62" s="675" t="str">
        <f>'Structural Eng. Est. C-Dorm MEN'!B62</f>
        <v>3.01.07</v>
      </c>
      <c r="C62" s="654" t="str">
        <f>'Structural Eng. Est. C-Dorm MEN'!C62</f>
        <v>POST-TREATMENT OF CONCRETE.</v>
      </c>
      <c r="D62" s="603">
        <f>'Structural Eng. Est. C-Dorm MEN'!E62</f>
        <v>0</v>
      </c>
      <c r="E62" s="656">
        <f>'Structural Eng. Est. C-Dorm MEN'!F62</f>
        <v>0</v>
      </c>
      <c r="F62" s="704">
        <f>'Structural Eng. Est. C-Dorm MEN'!G62</f>
        <v>0</v>
      </c>
      <c r="G62" s="704">
        <f>'Structural Eng. Est. C-Dorm MEN'!H62</f>
        <v>0</v>
      </c>
      <c r="H62" s="659">
        <f>'Structural Eng. Est. C-Dorm MEN'!I62</f>
        <v>0</v>
      </c>
      <c r="I62" s="707">
        <f>'Structural Eng. Est. C-Dorm MEN'!J62</f>
        <v>0</v>
      </c>
      <c r="J62" s="707">
        <f>'Structural Eng. Est. C-Dorm MEN'!K62</f>
        <v>0</v>
      </c>
    </row>
    <row r="63" spans="1:10" s="1" customFormat="1" ht="13.8" hidden="1">
      <c r="A63" s="591">
        <f>'Structural Eng. Est. C-Dorm MEN'!A63</f>
        <v>3</v>
      </c>
      <c r="B63" s="675" t="str">
        <f>'Structural Eng. Est. C-Dorm MEN'!B63</f>
        <v>3.01.08</v>
      </c>
      <c r="C63" s="654" t="str">
        <f>'Structural Eng. Est. C-Dorm MEN'!C63</f>
        <v>REMOVE THE FORMWORKS.</v>
      </c>
      <c r="D63" s="603">
        <f>'Structural Eng. Est. C-Dorm MEN'!E63</f>
        <v>0</v>
      </c>
      <c r="E63" s="657">
        <f>'Structural Eng. Est. C-Dorm MEN'!F63</f>
        <v>0</v>
      </c>
      <c r="F63" s="704">
        <f>'Structural Eng. Est. C-Dorm MEN'!G63</f>
        <v>0</v>
      </c>
      <c r="G63" s="704">
        <f>'Structural Eng. Est. C-Dorm MEN'!H63</f>
        <v>0</v>
      </c>
      <c r="H63" s="659">
        <f>'Structural Eng. Est. C-Dorm MEN'!I63</f>
        <v>0</v>
      </c>
      <c r="I63" s="707">
        <f>'Structural Eng. Est. C-Dorm MEN'!J63</f>
        <v>0</v>
      </c>
      <c r="J63" s="707">
        <f>'Structural Eng. Est. C-Dorm MEN'!K63</f>
        <v>0</v>
      </c>
    </row>
    <row r="64" spans="1:10" s="1" customFormat="1" ht="9" customHeight="1" thickBot="1">
      <c r="A64" s="591">
        <f>'Structural Eng. Est. C-Dorm MEN'!A64</f>
        <v>0</v>
      </c>
      <c r="B64" s="708">
        <f>'Structural Eng. Est. C-Dorm MEN'!B64</f>
        <v>0</v>
      </c>
      <c r="C64" s="709" t="str">
        <f>'Structural Eng. Est. C-Dorm MEN'!C64</f>
        <v/>
      </c>
      <c r="D64" s="663">
        <f>'Structural Eng. Est. C-Dorm MEN'!E64</f>
        <v>0</v>
      </c>
      <c r="E64" s="663">
        <f>'Structural Eng. Est. C-Dorm MEN'!F64</f>
        <v>0</v>
      </c>
      <c r="F64" s="708">
        <f>'Structural Eng. Est. C-Dorm MEN'!G64</f>
        <v>0</v>
      </c>
      <c r="G64" s="708">
        <f>'Structural Eng. Est. C-Dorm MEN'!H64</f>
        <v>0</v>
      </c>
      <c r="H64" s="665">
        <f>'Structural Eng. Est. C-Dorm MEN'!I64</f>
        <v>0</v>
      </c>
      <c r="I64" s="859"/>
      <c r="J64" s="828"/>
    </row>
    <row r="65" spans="1:10" s="1" customFormat="1" ht="14.4" thickBot="1">
      <c r="A65" s="579">
        <f>'Structural Eng. Est. C-Dorm MEN'!A65</f>
        <v>1</v>
      </c>
      <c r="B65" s="801">
        <f>'Structural Eng. Est. C-Dorm MEN'!B65</f>
        <v>4</v>
      </c>
      <c r="C65" s="666" t="str">
        <f>'Structural Eng. Est. C-Dorm MEN'!C65</f>
        <v>TILE WORKS</v>
      </c>
      <c r="D65" s="667">
        <f>'Structural Eng. Est. C-Dorm MEN'!E65</f>
        <v>0</v>
      </c>
      <c r="E65" s="667">
        <f>'Structural Eng. Est. C-Dorm MEN'!F65</f>
        <v>0</v>
      </c>
      <c r="F65" s="668">
        <f>'Structural Eng. Est. C-Dorm MEN'!G65</f>
        <v>0</v>
      </c>
      <c r="G65" s="668">
        <f>'Structural Eng. Est. C-Dorm MEN'!H65</f>
        <v>0</v>
      </c>
      <c r="H65" s="667">
        <f>'Structural Eng. Est. C-Dorm MEN'!I65</f>
        <v>0</v>
      </c>
      <c r="I65" s="852"/>
      <c r="J65" s="870">
        <f>SUM(J66:J76)</f>
        <v>0</v>
      </c>
    </row>
    <row r="66" spans="1:10" s="1" customFormat="1" ht="13.8">
      <c r="A66" s="591">
        <f>'Structural Eng. Est. C-Dorm MEN'!A66</f>
        <v>2</v>
      </c>
      <c r="B66" s="598">
        <f>'Structural Eng. Est. C-Dorm MEN'!B66</f>
        <v>4.01</v>
      </c>
      <c r="C66" s="710" t="str">
        <f>'Structural Eng. Est. C-Dorm MEN'!C66</f>
        <v>SUPPLY AND INSTALL BATHROOM TILES</v>
      </c>
      <c r="D66" s="710">
        <f>'Structural Eng. Est. C-Dorm MEN'!E66</f>
        <v>0</v>
      </c>
      <c r="E66" s="711">
        <f>'Structural Eng. Est. C-Dorm MEN'!F66</f>
        <v>96.5</v>
      </c>
      <c r="F66" s="598">
        <f>'Structural Eng. Est. C-Dorm MEN'!G66</f>
        <v>105</v>
      </c>
      <c r="G66" s="712">
        <f>'Structural Eng. Est. C-Dorm MEN'!H66</f>
        <v>105</v>
      </c>
      <c r="H66" s="713" t="str">
        <f>'Structural Eng. Est. C-Dorm MEN'!I66</f>
        <v>m2</v>
      </c>
      <c r="I66" s="858">
        <f>'Structural Eng. Est. C-Dorm MEN'!J66</f>
        <v>0</v>
      </c>
      <c r="J66" s="821">
        <f>'Structural Eng. Est. C-Dorm MEN'!K66</f>
        <v>0</v>
      </c>
    </row>
    <row r="67" spans="1:10" s="1" customFormat="1" ht="13.8" hidden="1">
      <c r="A67" s="591">
        <f>'Structural Eng. Est. C-Dorm MEN'!A67</f>
        <v>3</v>
      </c>
      <c r="B67" s="675" t="str">
        <f>'Structural Eng. Est. C-Dorm MEN'!B67</f>
        <v>4.01.01</v>
      </c>
      <c r="C67" s="654" t="str">
        <f>'Structural Eng. Est. C-Dorm MEN'!C67</f>
        <v xml:space="preserve">SUPPLY ANTI SLIP TILES FOR BATHROOM </v>
      </c>
      <c r="D67" s="714">
        <f>'Structural Eng. Est. C-Dorm MEN'!E67</f>
        <v>0</v>
      </c>
      <c r="E67" s="714">
        <f>'Structural Eng. Est. C-Dorm MEN'!F67</f>
        <v>0</v>
      </c>
      <c r="F67" s="704">
        <f>'Structural Eng. Est. C-Dorm MEN'!G67</f>
        <v>0</v>
      </c>
      <c r="G67" s="704">
        <f>'Structural Eng. Est. C-Dorm MEN'!H67</f>
        <v>0</v>
      </c>
      <c r="H67" s="659">
        <f>'Structural Eng. Est. C-Dorm MEN'!I67</f>
        <v>0</v>
      </c>
      <c r="I67" s="660">
        <f>'Structural Eng. Est. C-Dorm MEN'!J67</f>
        <v>0</v>
      </c>
      <c r="J67" s="660">
        <f>'Structural Eng. Est. C-Dorm MEN'!K67</f>
        <v>0</v>
      </c>
    </row>
    <row r="68" spans="1:10" s="1" customFormat="1" ht="13.8" hidden="1">
      <c r="A68" s="591">
        <f>'Structural Eng. Est. C-Dorm MEN'!A68</f>
        <v>3</v>
      </c>
      <c r="B68" s="675" t="str">
        <f>'Structural Eng. Est. C-Dorm MEN'!B68</f>
        <v>4.01.02</v>
      </c>
      <c r="C68" s="654" t="str">
        <f>'Structural Eng. Est. C-Dorm MEN'!C68</f>
        <v>INCLUDE A COST PRICE OF $25,- PER M2 OF TILES</v>
      </c>
      <c r="D68" s="714">
        <f>'Structural Eng. Est. C-Dorm MEN'!E68</f>
        <v>0</v>
      </c>
      <c r="E68" s="715">
        <f>'Structural Eng. Est. C-Dorm MEN'!F68</f>
        <v>0</v>
      </c>
      <c r="F68" s="704">
        <f>'Structural Eng. Est. C-Dorm MEN'!G68</f>
        <v>0</v>
      </c>
      <c r="G68" s="704">
        <f>'Structural Eng. Est. C-Dorm MEN'!H68</f>
        <v>0</v>
      </c>
      <c r="H68" s="659">
        <f>'Structural Eng. Est. C-Dorm MEN'!I68</f>
        <v>0</v>
      </c>
      <c r="I68" s="660">
        <f>'Structural Eng. Est. C-Dorm MEN'!J68</f>
        <v>0</v>
      </c>
      <c r="J68" s="660">
        <f>'Structural Eng. Est. C-Dorm MEN'!K68</f>
        <v>0</v>
      </c>
    </row>
    <row r="69" spans="1:10" s="1" customFormat="1" ht="13.8" hidden="1">
      <c r="A69" s="591">
        <f>'Structural Eng. Est. C-Dorm MEN'!A69</f>
        <v>3</v>
      </c>
      <c r="B69" s="675" t="str">
        <f>'Structural Eng. Est. C-Dorm MEN'!B69</f>
        <v>4.01.03</v>
      </c>
      <c r="C69" s="654" t="str">
        <f>'Structural Eng. Est. C-Dorm MEN'!C69</f>
        <v>CLEAN UP THE CONCRETE FLOOR BEFORE PLACING ADHESIVE.</v>
      </c>
      <c r="D69" s="714">
        <f>'Structural Eng. Est. C-Dorm MEN'!E69</f>
        <v>0</v>
      </c>
      <c r="E69" s="715">
        <f>'Structural Eng. Est. C-Dorm MEN'!F69</f>
        <v>0</v>
      </c>
      <c r="F69" s="704">
        <f>'Structural Eng. Est. C-Dorm MEN'!G69</f>
        <v>0</v>
      </c>
      <c r="G69" s="704">
        <f>'Structural Eng. Est. C-Dorm MEN'!H69</f>
        <v>0</v>
      </c>
      <c r="H69" s="659">
        <f>'Structural Eng. Est. C-Dorm MEN'!I69</f>
        <v>0</v>
      </c>
      <c r="I69" s="660">
        <f>'Structural Eng. Est. C-Dorm MEN'!J69</f>
        <v>0</v>
      </c>
      <c r="J69" s="660">
        <f>'Structural Eng. Est. C-Dorm MEN'!K69</f>
        <v>0</v>
      </c>
    </row>
    <row r="70" spans="1:10" s="1" customFormat="1" ht="24" hidden="1">
      <c r="A70" s="591">
        <f>'Structural Eng. Est. C-Dorm MEN'!A70</f>
        <v>3</v>
      </c>
      <c r="B70" s="675" t="str">
        <f>'Structural Eng. Est. C-Dorm MEN'!B70</f>
        <v>4.01.04</v>
      </c>
      <c r="C70" s="654" t="str">
        <f>'Structural Eng. Est. C-Dorm MEN'!C70</f>
        <v>APPLY WATER SEALANT PASTE WITH "KIMBAND"  (FOBY) IN BATHROOM CORNERS AS PER DRAWING</v>
      </c>
      <c r="D70" s="714">
        <f>'Structural Eng. Est. C-Dorm MEN'!E70</f>
        <v>0</v>
      </c>
      <c r="E70" s="715">
        <f>'Structural Eng. Est. C-Dorm MEN'!F70</f>
        <v>0</v>
      </c>
      <c r="F70" s="704">
        <f>'Structural Eng. Est. C-Dorm MEN'!G70</f>
        <v>0</v>
      </c>
      <c r="G70" s="704">
        <f>'Structural Eng. Est. C-Dorm MEN'!H70</f>
        <v>0</v>
      </c>
      <c r="H70" s="659">
        <f>'Structural Eng. Est. C-Dorm MEN'!I70</f>
        <v>0</v>
      </c>
      <c r="I70" s="660">
        <f>'Structural Eng. Est. C-Dorm MEN'!J70</f>
        <v>0</v>
      </c>
      <c r="J70" s="660">
        <f>'Structural Eng. Est. C-Dorm MEN'!K70</f>
        <v>0</v>
      </c>
    </row>
    <row r="71" spans="1:10" s="1" customFormat="1" ht="24" hidden="1">
      <c r="A71" s="591">
        <f>'Structural Eng. Est. C-Dorm MEN'!A71</f>
        <v>3</v>
      </c>
      <c r="B71" s="675" t="str">
        <f>'Structural Eng. Est. C-Dorm MEN'!B71</f>
        <v>4.01.05</v>
      </c>
      <c r="C71" s="602" t="str">
        <f>'Structural Eng. Est. C-Dorm MEN'!C71</f>
        <v>PLACE TILES IN THE BATHROOM AREA ACCORDING TO SPECIFICATIONS FROM THE DRAWINGS.</v>
      </c>
      <c r="D71" s="606">
        <f>'Structural Eng. Est. C-Dorm MEN'!E71</f>
        <v>0</v>
      </c>
      <c r="E71" s="716">
        <f>'Structural Eng. Est. C-Dorm MEN'!F71</f>
        <v>0</v>
      </c>
      <c r="F71" s="605">
        <f>'Structural Eng. Est. C-Dorm MEN'!G71</f>
        <v>0</v>
      </c>
      <c r="G71" s="605">
        <f>'Structural Eng. Est. C-Dorm MEN'!H71</f>
        <v>0</v>
      </c>
      <c r="H71" s="659">
        <f>'Structural Eng. Est. C-Dorm MEN'!I71</f>
        <v>0</v>
      </c>
      <c r="I71" s="690">
        <f>'Structural Eng. Est. C-Dorm MEN'!J71</f>
        <v>0</v>
      </c>
      <c r="J71" s="690">
        <f>'Structural Eng. Est. C-Dorm MEN'!K71</f>
        <v>0</v>
      </c>
    </row>
    <row r="72" spans="1:10" s="1" customFormat="1" ht="13.8" hidden="1">
      <c r="A72" s="591">
        <f>'Structural Eng. Est. C-Dorm MEN'!A72</f>
        <v>3</v>
      </c>
      <c r="B72" s="675" t="str">
        <f>'Structural Eng. Est. C-Dorm MEN'!B72</f>
        <v>4.01.06</v>
      </c>
      <c r="C72" s="602" t="str">
        <f>'Structural Eng. Est. C-Dorm MEN'!C72</f>
        <v>PLACE FLOOR PLINTH TILES IN AND OUT OF BATHROOM</v>
      </c>
      <c r="D72" s="606">
        <f>'Structural Eng. Est. C-Dorm MEN'!E72</f>
        <v>0</v>
      </c>
      <c r="E72" s="606">
        <f>'Structural Eng. Est. C-Dorm MEN'!F72</f>
        <v>0</v>
      </c>
      <c r="F72" s="605">
        <f>'Structural Eng. Est. C-Dorm MEN'!G72</f>
        <v>0</v>
      </c>
      <c r="G72" s="605">
        <f>'Structural Eng. Est. C-Dorm MEN'!H72</f>
        <v>0</v>
      </c>
      <c r="H72" s="659">
        <f>'Structural Eng. Est. C-Dorm MEN'!I72</f>
        <v>0</v>
      </c>
      <c r="I72" s="690">
        <f>'Structural Eng. Est. C-Dorm MEN'!J72</f>
        <v>0</v>
      </c>
      <c r="J72" s="618">
        <f>'Structural Eng. Est. C-Dorm MEN'!K72</f>
        <v>0</v>
      </c>
    </row>
    <row r="73" spans="1:10" s="1" customFormat="1" ht="13.8" hidden="1">
      <c r="A73" s="591">
        <f>'Structural Eng. Est. C-Dorm MEN'!A73</f>
        <v>3</v>
      </c>
      <c r="B73" s="675" t="str">
        <f>'Structural Eng. Est. C-Dorm MEN'!B73</f>
        <v>4.01.07</v>
      </c>
      <c r="C73" s="654" t="str">
        <f>'Structural Eng. Est. C-Dorm MEN'!C73</f>
        <v>FILL UP TILE JOINTS WITH GROUTING CEMENT. COLOR TO BE DECIDED</v>
      </c>
      <c r="D73" s="714">
        <f>'Structural Eng. Est. C-Dorm MEN'!E73</f>
        <v>0</v>
      </c>
      <c r="E73" s="714">
        <f>'Structural Eng. Est. C-Dorm MEN'!F73</f>
        <v>0</v>
      </c>
      <c r="F73" s="704">
        <f>'Structural Eng. Est. C-Dorm MEN'!G73</f>
        <v>0</v>
      </c>
      <c r="G73" s="704">
        <f>'Structural Eng. Est. C-Dorm MEN'!H73</f>
        <v>0</v>
      </c>
      <c r="H73" s="659">
        <f>'Structural Eng. Est. C-Dorm MEN'!I73</f>
        <v>0</v>
      </c>
      <c r="I73" s="707">
        <f>'Structural Eng. Est. C-Dorm MEN'!J73</f>
        <v>0</v>
      </c>
      <c r="J73" s="717">
        <f>'Structural Eng. Est. C-Dorm MEN'!K73</f>
        <v>0</v>
      </c>
    </row>
    <row r="74" spans="1:10" s="1" customFormat="1" ht="13.8" hidden="1">
      <c r="A74" s="591">
        <f>'Structural Eng. Est. C-Dorm MEN'!A74</f>
        <v>3</v>
      </c>
      <c r="B74" s="675" t="str">
        <f>'Structural Eng. Est. C-Dorm MEN'!B74</f>
        <v>4.01.08</v>
      </c>
      <c r="C74" s="602" t="str">
        <f>'Structural Eng. Est. C-Dorm MEN'!C74</f>
        <v>CLEAN UP TILES.</v>
      </c>
      <c r="D74" s="606">
        <f>'Structural Eng. Est. C-Dorm MEN'!E74</f>
        <v>0</v>
      </c>
      <c r="E74" s="606">
        <f>'Structural Eng. Est. C-Dorm MEN'!F74</f>
        <v>0</v>
      </c>
      <c r="F74" s="605">
        <f>'Structural Eng. Est. C-Dorm MEN'!G74</f>
        <v>0</v>
      </c>
      <c r="G74" s="605">
        <f>'Structural Eng. Est. C-Dorm MEN'!H74</f>
        <v>0</v>
      </c>
      <c r="H74" s="718">
        <f>'Structural Eng. Est. C-Dorm MEN'!I74</f>
        <v>0</v>
      </c>
      <c r="I74" s="690">
        <f>'Structural Eng. Est. C-Dorm MEN'!J74</f>
        <v>0</v>
      </c>
      <c r="J74" s="690">
        <f>'Structural Eng. Est. C-Dorm MEN'!K74</f>
        <v>0</v>
      </c>
    </row>
    <row r="75" spans="1:10" s="1" customFormat="1" ht="13.8">
      <c r="A75" s="591">
        <f>'Structural Eng. Est. C-Dorm MEN'!A75</f>
        <v>0</v>
      </c>
      <c r="B75" s="704">
        <f>'Structural Eng. Est. C-Dorm MEN'!B75</f>
        <v>0</v>
      </c>
      <c r="C75" s="719">
        <f>'Structural Eng. Est. C-Dorm MEN'!C75</f>
        <v>0</v>
      </c>
      <c r="D75" s="714">
        <f>'Structural Eng. Est. C-Dorm MEN'!E75</f>
        <v>0</v>
      </c>
      <c r="E75" s="606">
        <f>'Structural Eng. Est. C-Dorm MEN'!F75</f>
        <v>0</v>
      </c>
      <c r="F75" s="704">
        <f>'Structural Eng. Est. C-Dorm MEN'!G75</f>
        <v>0</v>
      </c>
      <c r="G75" s="704">
        <f>'Structural Eng. Est. C-Dorm MEN'!H75</f>
        <v>0</v>
      </c>
      <c r="H75" s="718">
        <f>'Structural Eng. Est. C-Dorm MEN'!I75</f>
        <v>0</v>
      </c>
      <c r="I75" s="860"/>
      <c r="J75" s="825"/>
    </row>
    <row r="76" spans="1:10" s="1" customFormat="1" ht="13.8">
      <c r="A76" s="591">
        <f>'Structural Eng. Est. C-Dorm MEN'!A76</f>
        <v>2</v>
      </c>
      <c r="B76" s="692">
        <f>'Structural Eng. Est. C-Dorm MEN'!B76</f>
        <v>4.0199999999999996</v>
      </c>
      <c r="C76" s="720" t="str">
        <f>'Structural Eng. Est. C-Dorm MEN'!C76</f>
        <v>SUPPLY AND INSTALL BEDROOM TILES ROOM 19-20 AND LAUNDRY.</v>
      </c>
      <c r="D76" s="720">
        <f>'Structural Eng. Est. C-Dorm MEN'!E76</f>
        <v>0</v>
      </c>
      <c r="E76" s="711">
        <f>'Structural Eng. Est. C-Dorm MEN'!F76</f>
        <v>11.06</v>
      </c>
      <c r="F76" s="692">
        <f>'Structural Eng. Est. C-Dorm MEN'!G76</f>
        <v>42</v>
      </c>
      <c r="G76" s="692">
        <f>'Structural Eng. Est. C-Dorm MEN'!H76</f>
        <v>42</v>
      </c>
      <c r="H76" s="721" t="str">
        <f>'Structural Eng. Est. C-Dorm MEN'!I76</f>
        <v>m2</v>
      </c>
      <c r="I76" s="856">
        <f>'Structural Eng. Est. C-Dorm MEN'!J76</f>
        <v>0</v>
      </c>
      <c r="J76" s="821">
        <f>'Structural Eng. Est. C-Dorm MEN'!K76</f>
        <v>0</v>
      </c>
    </row>
    <row r="77" spans="1:10" s="1" customFormat="1" ht="15" hidden="1" customHeight="1">
      <c r="A77" s="591">
        <f>'Structural Eng. Est. C-Dorm MEN'!A77</f>
        <v>3</v>
      </c>
      <c r="B77" s="601" t="str">
        <f>'Structural Eng. Est. C-Dorm MEN'!B77</f>
        <v>4.02.01</v>
      </c>
      <c r="C77" s="654" t="str">
        <f>'Structural Eng. Est. C-Dorm MEN'!C77</f>
        <v>CLEAN UP TILES BEFORE STARTING WITH FURTHER PREPARATIONS.</v>
      </c>
      <c r="D77" s="714">
        <f>'Structural Eng. Est. C-Dorm MEN'!E77</f>
        <v>0</v>
      </c>
      <c r="E77" s="714">
        <f>'Structural Eng. Est. C-Dorm MEN'!F77</f>
        <v>0</v>
      </c>
      <c r="F77" s="704">
        <f>'Structural Eng. Est. C-Dorm MEN'!G77</f>
        <v>0</v>
      </c>
      <c r="G77" s="704">
        <f>'Structural Eng. Est. C-Dorm MEN'!H77</f>
        <v>0</v>
      </c>
      <c r="H77" s="659">
        <f>'Structural Eng. Est. C-Dorm MEN'!I77</f>
        <v>0</v>
      </c>
      <c r="I77" s="623">
        <f>'Structural Eng. Est. C-Dorm MEN'!J77</f>
        <v>0</v>
      </c>
      <c r="J77" s="612">
        <f>'Structural Eng. Est. C-Dorm MEN'!K77</f>
        <v>0</v>
      </c>
    </row>
    <row r="78" spans="1:10" s="1" customFormat="1" ht="13.8" hidden="1">
      <c r="A78" s="591">
        <f>'Structural Eng. Est. C-Dorm MEN'!A78</f>
        <v>3</v>
      </c>
      <c r="B78" s="601" t="str">
        <f>'Structural Eng. Est. C-Dorm MEN'!B78</f>
        <v>4.02.02</v>
      </c>
      <c r="C78" s="654" t="str">
        <f>'Structural Eng. Est. C-Dorm MEN'!C78</f>
        <v>APPLY FLEVOPOL UNIVERSAL ADHESIVE PRIOR TO PLACEMENT OF TILES</v>
      </c>
      <c r="D78" s="621">
        <f>'Structural Eng. Est. C-Dorm MEN'!E78</f>
        <v>0</v>
      </c>
      <c r="E78" s="621">
        <f>'Structural Eng. Est. C-Dorm MEN'!F78</f>
        <v>0</v>
      </c>
      <c r="F78" s="610">
        <f>'Structural Eng. Est. C-Dorm MEN'!G78</f>
        <v>0</v>
      </c>
      <c r="G78" s="610">
        <f>'Structural Eng. Est. C-Dorm MEN'!H78</f>
        <v>0</v>
      </c>
      <c r="H78" s="716">
        <f>'Structural Eng. Est. C-Dorm MEN'!I78</f>
        <v>0</v>
      </c>
      <c r="I78" s="608">
        <f>'Structural Eng. Est. C-Dorm MEN'!J78</f>
        <v>0</v>
      </c>
      <c r="J78" s="608">
        <f>'Structural Eng. Est. C-Dorm MEN'!K78</f>
        <v>0</v>
      </c>
    </row>
    <row r="79" spans="1:10" s="1" customFormat="1" ht="24" hidden="1">
      <c r="A79" s="591">
        <f>'Structural Eng. Est. C-Dorm MEN'!A79</f>
        <v>3</v>
      </c>
      <c r="B79" s="601" t="str">
        <f>'Structural Eng. Est. C-Dorm MEN'!B79</f>
        <v>4.02.03</v>
      </c>
      <c r="C79" s="602" t="str">
        <f>'Structural Eng. Est. C-Dorm MEN'!C79</f>
        <v>PLACE TILES ON FLOOR IN ROOMS 19 AND 20 ACCORDING TO SPECIFICATIONS FROM THE DRAWINGS.</v>
      </c>
      <c r="D79" s="611">
        <f>'Structural Eng. Est. C-Dorm MEN'!E79</f>
        <v>0</v>
      </c>
      <c r="E79" s="606">
        <f>'Structural Eng. Est. C-Dorm MEN'!F79</f>
        <v>0</v>
      </c>
      <c r="F79" s="605">
        <f>'Structural Eng. Est. C-Dorm MEN'!G79</f>
        <v>0</v>
      </c>
      <c r="G79" s="605">
        <f>'Structural Eng. Est. C-Dorm MEN'!H79</f>
        <v>0</v>
      </c>
      <c r="H79" s="649">
        <f>'Structural Eng. Est. C-Dorm MEN'!I79</f>
        <v>0</v>
      </c>
      <c r="I79" s="623">
        <f>'Structural Eng. Est. C-Dorm MEN'!J79</f>
        <v>0</v>
      </c>
      <c r="J79" s="623">
        <f>'Structural Eng. Est. C-Dorm MEN'!K79</f>
        <v>0</v>
      </c>
    </row>
    <row r="80" spans="1:10" s="1" customFormat="1" ht="13.8" hidden="1">
      <c r="A80" s="591">
        <f>'Structural Eng. Est. C-Dorm MEN'!A80</f>
        <v>3</v>
      </c>
      <c r="B80" s="601" t="str">
        <f>'Structural Eng. Est. C-Dorm MEN'!B80</f>
        <v>4.02.04</v>
      </c>
      <c r="C80" s="722" t="str">
        <f>'Structural Eng. Est. C-Dorm MEN'!C80</f>
        <v>FILL UP TILE JOINTS WITH GROUTING CEMENT.</v>
      </c>
      <c r="D80" s="611">
        <f>'Structural Eng. Est. C-Dorm MEN'!E80</f>
        <v>0</v>
      </c>
      <c r="E80" s="606">
        <f>'Structural Eng. Est. C-Dorm MEN'!F80</f>
        <v>0</v>
      </c>
      <c r="F80" s="605">
        <f>'Structural Eng. Est. C-Dorm MEN'!G80</f>
        <v>0</v>
      </c>
      <c r="G80" s="605">
        <f>'Structural Eng. Est. C-Dorm MEN'!H80</f>
        <v>0</v>
      </c>
      <c r="H80" s="649">
        <f>'Structural Eng. Est. C-Dorm MEN'!I80</f>
        <v>0</v>
      </c>
      <c r="I80" s="623">
        <f>'Structural Eng. Est. C-Dorm MEN'!J80</f>
        <v>0</v>
      </c>
      <c r="J80" s="623">
        <f>'Structural Eng. Est. C-Dorm MEN'!K80</f>
        <v>0</v>
      </c>
    </row>
    <row r="81" spans="1:10" s="1" customFormat="1" ht="14.4" thickBot="1">
      <c r="A81" s="591">
        <f>'Structural Eng. Est. C-Dorm MEN'!A81</f>
        <v>0</v>
      </c>
      <c r="B81" s="605">
        <f>'Structural Eng. Est. C-Dorm MEN'!B81</f>
        <v>0</v>
      </c>
      <c r="C81" s="723">
        <f>'Structural Eng. Est. C-Dorm MEN'!C81</f>
        <v>0</v>
      </c>
      <c r="D81" s="611">
        <f>'Structural Eng. Est. C-Dorm MEN'!E81</f>
        <v>0</v>
      </c>
      <c r="E81" s="606">
        <f>'Structural Eng. Est. C-Dorm MEN'!F81</f>
        <v>0</v>
      </c>
      <c r="F81" s="605">
        <f>'Structural Eng. Est. C-Dorm MEN'!G81</f>
        <v>0</v>
      </c>
      <c r="G81" s="605">
        <f>'Structural Eng. Est. C-Dorm MEN'!H81</f>
        <v>0</v>
      </c>
      <c r="H81" s="649">
        <f>'Structural Eng. Est. C-Dorm MEN'!I81</f>
        <v>0</v>
      </c>
      <c r="I81" s="861"/>
      <c r="J81" s="816"/>
    </row>
    <row r="82" spans="1:10" s="1" customFormat="1" ht="14.4" thickBot="1">
      <c r="A82" s="591">
        <f>'Structural Eng. Est. C-Dorm MEN'!A82</f>
        <v>1</v>
      </c>
      <c r="B82" s="801">
        <f>'Structural Eng. Est. C-Dorm MEN'!B82</f>
        <v>5</v>
      </c>
      <c r="C82" s="666" t="str">
        <f>'Structural Eng. Est. C-Dorm MEN'!C82</f>
        <v>INSTALLATION OF WALL PANELS &amp; DOORS</v>
      </c>
      <c r="D82" s="667">
        <f>'Structural Eng. Est. C-Dorm MEN'!E82</f>
        <v>0</v>
      </c>
      <c r="E82" s="667">
        <f>'Structural Eng. Est. C-Dorm MEN'!F82</f>
        <v>0</v>
      </c>
      <c r="F82" s="668">
        <f>'Structural Eng. Est. C-Dorm MEN'!G82</f>
        <v>0</v>
      </c>
      <c r="G82" s="668">
        <f>'Structural Eng. Est. C-Dorm MEN'!H82</f>
        <v>0</v>
      </c>
      <c r="H82" s="667">
        <f>'Structural Eng. Est. C-Dorm MEN'!I82</f>
        <v>0</v>
      </c>
      <c r="I82" s="852"/>
      <c r="J82" s="870">
        <f>SUM(J83:J115)</f>
        <v>0</v>
      </c>
    </row>
    <row r="83" spans="1:10" s="1" customFormat="1" ht="13.8">
      <c r="A83" s="591">
        <f>'Structural Eng. Est. C-Dorm MEN'!A83</f>
        <v>2</v>
      </c>
      <c r="B83" s="641">
        <f>'Structural Eng. Est. C-Dorm MEN'!B83</f>
        <v>5.01</v>
      </c>
      <c r="C83" s="596" t="str">
        <f>'Structural Eng. Est. C-Dorm MEN'!C83</f>
        <v>INSTALLATION OF ISO PANEL WALLS 50MM (RE-USE)</v>
      </c>
      <c r="D83" s="700">
        <f>'Structural Eng. Est. C-Dorm MEN'!E83</f>
        <v>0</v>
      </c>
      <c r="E83" s="724">
        <f>'Structural Eng. Est. C-Dorm MEN'!F83</f>
        <v>0</v>
      </c>
      <c r="F83" s="641">
        <f>'Structural Eng. Est. C-Dorm MEN'!G83</f>
        <v>56</v>
      </c>
      <c r="G83" s="641">
        <f>'Structural Eng. Est. C-Dorm MEN'!H83</f>
        <v>56</v>
      </c>
      <c r="H83" s="713" t="str">
        <f>'Structural Eng. Est. C-Dorm MEN'!I83</f>
        <v>m1</v>
      </c>
      <c r="I83" s="862">
        <f>'Structural Eng. Est. C-Dorm MEN'!J83</f>
        <v>0</v>
      </c>
      <c r="J83" s="821">
        <f>'Structural Eng. Est. C-Dorm MEN'!K83</f>
        <v>0</v>
      </c>
    </row>
    <row r="84" spans="1:10" s="1" customFormat="1" ht="24" hidden="1">
      <c r="A84" s="591">
        <f>'Structural Eng. Est. C-Dorm MEN'!A84</f>
        <v>3</v>
      </c>
      <c r="B84" s="601" t="str">
        <f>'Structural Eng. Est. C-Dorm MEN'!B84</f>
        <v>5.01.01</v>
      </c>
      <c r="C84" s="602" t="str">
        <f>'Structural Eng. Est. C-Dorm MEN'!C84</f>
        <v>INSTALL ISO PANEL WALLS J FOR THE BATHROOM ON THE TILED FLOORING ACCORDING TO DRAWINGS.</v>
      </c>
      <c r="D84" s="611">
        <f>'Structural Eng. Est. C-Dorm MEN'!E84</f>
        <v>0</v>
      </c>
      <c r="E84" s="606">
        <f>'Structural Eng. Est. C-Dorm MEN'!F84</f>
        <v>0</v>
      </c>
      <c r="F84" s="605">
        <f>'Structural Eng. Est. C-Dorm MEN'!G84</f>
        <v>0</v>
      </c>
      <c r="G84" s="605">
        <f>'Structural Eng. Est. C-Dorm MEN'!H84</f>
        <v>0</v>
      </c>
      <c r="H84" s="649">
        <f>'Structural Eng. Est. C-Dorm MEN'!I84</f>
        <v>0</v>
      </c>
      <c r="I84" s="623">
        <f>'Structural Eng. Est. C-Dorm MEN'!J84</f>
        <v>0</v>
      </c>
      <c r="J84" s="623">
        <f>'Structural Eng. Est. C-Dorm MEN'!K84</f>
        <v>0</v>
      </c>
    </row>
    <row r="85" spans="1:10" s="1" customFormat="1" ht="24" hidden="1">
      <c r="A85" s="591">
        <f>'Structural Eng. Est. C-Dorm MEN'!A85</f>
        <v>3</v>
      </c>
      <c r="B85" s="601" t="str">
        <f>'Structural Eng. Est. C-Dorm MEN'!B85</f>
        <v>5.01.02</v>
      </c>
      <c r="C85" s="602" t="str">
        <f>'Structural Eng. Est. C-Dorm MEN'!C85</f>
        <v>APPLY SILICONE AS NEEDED TO PREVENT WATER PENETRATIONS THROUGH WALLS</v>
      </c>
      <c r="D85" s="611">
        <f>'Structural Eng. Est. C-Dorm MEN'!E85</f>
        <v>0</v>
      </c>
      <c r="E85" s="606">
        <f>'Structural Eng. Est. C-Dorm MEN'!F85</f>
        <v>0</v>
      </c>
      <c r="F85" s="605">
        <f>'Structural Eng. Est. C-Dorm MEN'!G85</f>
        <v>0</v>
      </c>
      <c r="G85" s="605">
        <f>'Structural Eng. Est. C-Dorm MEN'!H85</f>
        <v>0</v>
      </c>
      <c r="H85" s="649">
        <f>'Structural Eng. Est. C-Dorm MEN'!I85</f>
        <v>0</v>
      </c>
      <c r="I85" s="623">
        <f>'Structural Eng. Est. C-Dorm MEN'!J85</f>
        <v>0</v>
      </c>
      <c r="J85" s="623">
        <f>'Structural Eng. Est. C-Dorm MEN'!K85</f>
        <v>0</v>
      </c>
    </row>
    <row r="86" spans="1:10" s="1" customFormat="1" ht="13.8" hidden="1">
      <c r="A86" s="591">
        <f>'Structural Eng. Est. C-Dorm MEN'!A86</f>
        <v>3</v>
      </c>
      <c r="B86" s="601" t="str">
        <f>'Structural Eng. Est. C-Dorm MEN'!B86</f>
        <v>5.01.03</v>
      </c>
      <c r="C86" s="602" t="str">
        <f>'Structural Eng. Est. C-Dorm MEN'!C86</f>
        <v>CUT IN WALLS TO FIT NEW DOORS D2 FOR ROOM 1-18.</v>
      </c>
      <c r="D86" s="611">
        <f>'Structural Eng. Est. C-Dorm MEN'!E86</f>
        <v>0</v>
      </c>
      <c r="E86" s="606">
        <f>'Structural Eng. Est. C-Dorm MEN'!F86</f>
        <v>0</v>
      </c>
      <c r="F86" s="605">
        <f>'Structural Eng. Est. C-Dorm MEN'!G86</f>
        <v>0</v>
      </c>
      <c r="G86" s="605">
        <f>'Structural Eng. Est. C-Dorm MEN'!H86</f>
        <v>0</v>
      </c>
      <c r="H86" s="649">
        <f>'Structural Eng. Est. C-Dorm MEN'!I86</f>
        <v>0</v>
      </c>
      <c r="I86" s="623">
        <f>'Structural Eng. Est. C-Dorm MEN'!J86</f>
        <v>0</v>
      </c>
      <c r="J86" s="623">
        <f>'Structural Eng. Est. C-Dorm MEN'!K86</f>
        <v>0</v>
      </c>
    </row>
    <row r="87" spans="1:10" s="1" customFormat="1" ht="13.8" hidden="1">
      <c r="A87" s="591">
        <f>'Structural Eng. Est. C-Dorm MEN'!A87</f>
        <v>3</v>
      </c>
      <c r="B87" s="601" t="str">
        <f>'Structural Eng. Est. C-Dorm MEN'!B87</f>
        <v>5.01.04</v>
      </c>
      <c r="C87" s="654" t="str">
        <f>'Structural Eng. Est. C-Dorm MEN'!C87</f>
        <v>ALL AUXILIARY MATERIAL TO BE INCLUDED</v>
      </c>
      <c r="D87" s="611">
        <f>'Structural Eng. Est. C-Dorm MEN'!E87</f>
        <v>0</v>
      </c>
      <c r="E87" s="606">
        <f>'Structural Eng. Est. C-Dorm MEN'!F87</f>
        <v>0</v>
      </c>
      <c r="F87" s="605">
        <f>'Structural Eng. Est. C-Dorm MEN'!G87</f>
        <v>0</v>
      </c>
      <c r="G87" s="605">
        <f>'Structural Eng. Est. C-Dorm MEN'!H87</f>
        <v>0</v>
      </c>
      <c r="H87" s="649">
        <f>'Structural Eng. Est. C-Dorm MEN'!I87</f>
        <v>0</v>
      </c>
      <c r="I87" s="623">
        <f>'Structural Eng. Est. C-Dorm MEN'!J87</f>
        <v>0</v>
      </c>
      <c r="J87" s="623">
        <f>'Structural Eng. Est. C-Dorm MEN'!K87</f>
        <v>0</v>
      </c>
    </row>
    <row r="88" spans="1:10" s="1" customFormat="1" ht="13.8">
      <c r="A88" s="591">
        <f>'Structural Eng. Est. C-Dorm MEN'!A88</f>
        <v>0</v>
      </c>
      <c r="B88" s="605">
        <f>'Structural Eng. Est. C-Dorm MEN'!B88</f>
        <v>0</v>
      </c>
      <c r="C88" s="719">
        <f>'Structural Eng. Est. C-Dorm MEN'!C88</f>
        <v>0</v>
      </c>
      <c r="D88" s="611">
        <f>'Structural Eng. Est. C-Dorm MEN'!E88</f>
        <v>0</v>
      </c>
      <c r="E88" s="606">
        <f>'Structural Eng. Est. C-Dorm MEN'!F88</f>
        <v>0</v>
      </c>
      <c r="F88" s="605">
        <f>'Structural Eng. Est. C-Dorm MEN'!G88</f>
        <v>0</v>
      </c>
      <c r="G88" s="605">
        <f>'Structural Eng. Est. C-Dorm MEN'!H88</f>
        <v>0</v>
      </c>
      <c r="H88" s="649">
        <f>'Structural Eng. Est. C-Dorm MEN'!I88</f>
        <v>0</v>
      </c>
      <c r="I88" s="861"/>
      <c r="J88" s="816"/>
    </row>
    <row r="89" spans="1:10" s="1" customFormat="1" ht="13.8">
      <c r="A89" s="591">
        <f>'Structural Eng. Est. C-Dorm MEN'!A89</f>
        <v>2</v>
      </c>
      <c r="B89" s="641">
        <f>'Structural Eng. Est. C-Dorm MEN'!B89</f>
        <v>5.0199999999999996</v>
      </c>
      <c r="C89" s="725" t="str">
        <f>'Structural Eng. Est. C-Dorm MEN'!C89</f>
        <v>INSTALLATION OF ISO PANEL WALLS 50MM (NEW)</v>
      </c>
      <c r="D89" s="700">
        <f>'Structural Eng. Est. C-Dorm MEN'!E89</f>
        <v>0</v>
      </c>
      <c r="E89" s="724">
        <f>'Structural Eng. Est. C-Dorm MEN'!F89</f>
        <v>0</v>
      </c>
      <c r="F89" s="641">
        <f>'Structural Eng. Est. C-Dorm MEN'!G89</f>
        <v>26</v>
      </c>
      <c r="G89" s="641">
        <f>'Structural Eng. Est. C-Dorm MEN'!H89</f>
        <v>26</v>
      </c>
      <c r="H89" s="713" t="str">
        <f>'Structural Eng. Est. C-Dorm MEN'!I89</f>
        <v>m1</v>
      </c>
      <c r="I89" s="862">
        <f>'Structural Eng. Est. C-Dorm MEN'!J89</f>
        <v>0</v>
      </c>
      <c r="J89" s="821">
        <f>'Structural Eng. Est. C-Dorm MEN'!K89</f>
        <v>0</v>
      </c>
    </row>
    <row r="90" spans="1:10" s="1" customFormat="1" ht="24" hidden="1">
      <c r="A90" s="591">
        <f>'Structural Eng. Est. C-Dorm MEN'!A90</f>
        <v>3</v>
      </c>
      <c r="B90" s="601" t="str">
        <f>'Structural Eng. Est. C-Dorm MEN'!B90</f>
        <v>5.02.01</v>
      </c>
      <c r="C90" s="630" t="str">
        <f>'Structural Eng. Est. C-Dorm MEN'!C90</f>
        <v>INSTALL ISO PANEL WALLS K FOR THE BATHROOM AND ROOMS ON THE TILED FLOORING ACCORDING TO DRAWINGS. ROOM 19-20</v>
      </c>
      <c r="D90" s="611">
        <f>'Structural Eng. Est. C-Dorm MEN'!E90</f>
        <v>0</v>
      </c>
      <c r="E90" s="606">
        <f>'Structural Eng. Est. C-Dorm MEN'!F90</f>
        <v>0</v>
      </c>
      <c r="F90" s="605">
        <f>'Structural Eng. Est. C-Dorm MEN'!G90</f>
        <v>0</v>
      </c>
      <c r="G90" s="605">
        <f>'Structural Eng. Est. C-Dorm MEN'!H90</f>
        <v>0</v>
      </c>
      <c r="H90" s="649">
        <f>'Structural Eng. Est. C-Dorm MEN'!I90</f>
        <v>0</v>
      </c>
      <c r="I90" s="623">
        <f>'Structural Eng. Est. C-Dorm MEN'!J90</f>
        <v>0</v>
      </c>
      <c r="J90" s="623">
        <f>'Structural Eng. Est. C-Dorm MEN'!K90</f>
        <v>0</v>
      </c>
    </row>
    <row r="91" spans="1:10" s="1" customFormat="1" ht="24" hidden="1">
      <c r="A91" s="591">
        <f>'Structural Eng. Est. C-Dorm MEN'!A91</f>
        <v>3</v>
      </c>
      <c r="B91" s="601" t="str">
        <f>'Structural Eng. Est. C-Dorm MEN'!B91</f>
        <v>5.02.02</v>
      </c>
      <c r="C91" s="630" t="str">
        <f>'Structural Eng. Est. C-Dorm MEN'!C91</f>
        <v>APPLY SILICONE AS NEEDED TO PREVENT WATER PENETRATIONS THROUGH WALLS</v>
      </c>
      <c r="D91" s="611">
        <f>'Structural Eng. Est. C-Dorm MEN'!E91</f>
        <v>0</v>
      </c>
      <c r="E91" s="606">
        <f>'Structural Eng. Est. C-Dorm MEN'!F91</f>
        <v>0</v>
      </c>
      <c r="F91" s="605">
        <f>'Structural Eng. Est. C-Dorm MEN'!G91</f>
        <v>0</v>
      </c>
      <c r="G91" s="605">
        <f>'Structural Eng. Est. C-Dorm MEN'!H91</f>
        <v>0</v>
      </c>
      <c r="H91" s="649">
        <f>'Structural Eng. Est. C-Dorm MEN'!I91</f>
        <v>0</v>
      </c>
      <c r="I91" s="623">
        <f>'Structural Eng. Est. C-Dorm MEN'!J91</f>
        <v>0</v>
      </c>
      <c r="J91" s="623">
        <f>'Structural Eng. Est. C-Dorm MEN'!K91</f>
        <v>0</v>
      </c>
    </row>
    <row r="92" spans="1:10" s="1" customFormat="1" ht="13.8" hidden="1">
      <c r="A92" s="591">
        <f>'Structural Eng. Est. C-Dorm MEN'!A92</f>
        <v>3</v>
      </c>
      <c r="B92" s="601" t="str">
        <f>'Structural Eng. Est. C-Dorm MEN'!B92</f>
        <v>5.02.03</v>
      </c>
      <c r="C92" s="630" t="str">
        <f>'Structural Eng. Est. C-Dorm MEN'!C92</f>
        <v>CUT IN WALLS TO FIT NEW DOORS D2.</v>
      </c>
      <c r="D92" s="611">
        <f>'Structural Eng. Est. C-Dorm MEN'!E92</f>
        <v>0</v>
      </c>
      <c r="E92" s="606">
        <f>'Structural Eng. Est. C-Dorm MEN'!F92</f>
        <v>0</v>
      </c>
      <c r="F92" s="605">
        <f>'Structural Eng. Est. C-Dorm MEN'!G92</f>
        <v>0</v>
      </c>
      <c r="G92" s="605">
        <f>'Structural Eng. Est. C-Dorm MEN'!H92</f>
        <v>0</v>
      </c>
      <c r="H92" s="649">
        <f>'Structural Eng. Est. C-Dorm MEN'!I92</f>
        <v>0</v>
      </c>
      <c r="I92" s="623">
        <f>'Structural Eng. Est. C-Dorm MEN'!J92</f>
        <v>0</v>
      </c>
      <c r="J92" s="623">
        <f>'Structural Eng. Est. C-Dorm MEN'!K92</f>
        <v>0</v>
      </c>
    </row>
    <row r="93" spans="1:10" s="1" customFormat="1" ht="13.8">
      <c r="A93" s="591">
        <f>'Structural Eng. Est. C-Dorm MEN'!A93</f>
        <v>0</v>
      </c>
      <c r="B93" s="605">
        <f>'Structural Eng. Est. C-Dorm MEN'!B93</f>
        <v>0</v>
      </c>
      <c r="C93" s="719">
        <f>'Structural Eng. Est. C-Dorm MEN'!C93</f>
        <v>0</v>
      </c>
      <c r="D93" s="611">
        <f>'Structural Eng. Est. C-Dorm MEN'!E93</f>
        <v>0</v>
      </c>
      <c r="E93" s="606">
        <f>'Structural Eng. Est. C-Dorm MEN'!F93</f>
        <v>0</v>
      </c>
      <c r="F93" s="605">
        <f>'Structural Eng. Est. C-Dorm MEN'!G93</f>
        <v>0</v>
      </c>
      <c r="G93" s="605">
        <f>'Structural Eng. Est. C-Dorm MEN'!H93</f>
        <v>0</v>
      </c>
      <c r="H93" s="649">
        <f>'Structural Eng. Est. C-Dorm MEN'!I93</f>
        <v>0</v>
      </c>
      <c r="I93" s="861"/>
      <c r="J93" s="816"/>
    </row>
    <row r="94" spans="1:10" s="1" customFormat="1" ht="13.8">
      <c r="A94" s="591">
        <f>'Structural Eng. Est. C-Dorm MEN'!A94</f>
        <v>2</v>
      </c>
      <c r="B94" s="641">
        <f>'Structural Eng. Est. C-Dorm MEN'!B94</f>
        <v>5.03</v>
      </c>
      <c r="C94" s="726" t="str">
        <f>'Structural Eng. Est. C-Dorm MEN'!C94</f>
        <v>DELIVER &amp; INSTALL HYGIENIC PVC WALL CLADDING</v>
      </c>
      <c r="D94" s="700">
        <f>'Structural Eng. Est. C-Dorm MEN'!E94</f>
        <v>0</v>
      </c>
      <c r="E94" s="724">
        <f>'Structural Eng. Est. C-Dorm MEN'!F94</f>
        <v>0</v>
      </c>
      <c r="F94" s="641">
        <f>'Structural Eng. Est. C-Dorm MEN'!G94</f>
        <v>60</v>
      </c>
      <c r="G94" s="641">
        <f>'Structural Eng. Est. C-Dorm MEN'!H94</f>
        <v>60</v>
      </c>
      <c r="H94" s="713" t="str">
        <f>'Structural Eng. Est. C-Dorm MEN'!I94</f>
        <v>m1</v>
      </c>
      <c r="I94" s="862">
        <f>'Structural Eng. Est. C-Dorm MEN'!J94</f>
        <v>0</v>
      </c>
      <c r="J94" s="821">
        <f>'Structural Eng. Est. C-Dorm MEN'!K94</f>
        <v>0</v>
      </c>
    </row>
    <row r="95" spans="1:10" s="1" customFormat="1" ht="13.8" hidden="1">
      <c r="A95" s="591">
        <f>'Structural Eng. Est. C-Dorm MEN'!A95</f>
        <v>3</v>
      </c>
      <c r="B95" s="601" t="str">
        <f>'Structural Eng. Est. C-Dorm MEN'!B95</f>
        <v>5.03.01</v>
      </c>
      <c r="C95" s="654" t="str">
        <f>'Structural Eng. Est. C-Dorm MEN'!C95</f>
        <v>DELIVER 2MM THICK HYGIENIC PVC WALL CLADDING FOR SHOWER CABIN</v>
      </c>
      <c r="D95" s="611">
        <f>'Structural Eng. Est. C-Dorm MEN'!E95</f>
        <v>0</v>
      </c>
      <c r="E95" s="606">
        <f>'Structural Eng. Est. C-Dorm MEN'!F95</f>
        <v>0</v>
      </c>
      <c r="F95" s="605">
        <f>'Structural Eng. Est. C-Dorm MEN'!G95</f>
        <v>0</v>
      </c>
      <c r="G95" s="605">
        <f>'Structural Eng. Est. C-Dorm MEN'!H95</f>
        <v>0</v>
      </c>
      <c r="H95" s="649">
        <f>'Structural Eng. Est. C-Dorm MEN'!I95</f>
        <v>0</v>
      </c>
      <c r="I95" s="623">
        <f>'Structural Eng. Est. C-Dorm MEN'!J95</f>
        <v>0</v>
      </c>
      <c r="J95" s="623">
        <f>'Structural Eng. Est. C-Dorm MEN'!K95</f>
        <v>0</v>
      </c>
    </row>
    <row r="96" spans="1:10" s="1" customFormat="1" ht="13.8" hidden="1">
      <c r="A96" s="591">
        <f>'Structural Eng. Est. C-Dorm MEN'!A96</f>
        <v>3</v>
      </c>
      <c r="B96" s="601" t="str">
        <f>'Structural Eng. Est. C-Dorm MEN'!B96</f>
        <v>5.03.02</v>
      </c>
      <c r="C96" s="654" t="str">
        <f>'Structural Eng. Est. C-Dorm MEN'!C96</f>
        <v>USE RVS SCREWS WITH FINISHING WASHER FOR APLICATION</v>
      </c>
      <c r="D96" s="611">
        <f>'Structural Eng. Est. C-Dorm MEN'!E96</f>
        <v>0</v>
      </c>
      <c r="E96" s="606">
        <f>'Structural Eng. Est. C-Dorm MEN'!F96</f>
        <v>0</v>
      </c>
      <c r="F96" s="605">
        <f>'Structural Eng. Est. C-Dorm MEN'!G96</f>
        <v>0</v>
      </c>
      <c r="G96" s="605">
        <f>'Structural Eng. Est. C-Dorm MEN'!H96</f>
        <v>0</v>
      </c>
      <c r="H96" s="649">
        <f>'Structural Eng. Est. C-Dorm MEN'!I96</f>
        <v>0</v>
      </c>
      <c r="I96" s="623">
        <f>'Structural Eng. Est. C-Dorm MEN'!J96</f>
        <v>0</v>
      </c>
      <c r="J96" s="623">
        <f>'Structural Eng. Est. C-Dorm MEN'!K96</f>
        <v>0</v>
      </c>
    </row>
    <row r="97" spans="1:10" s="1" customFormat="1" ht="13.8" hidden="1">
      <c r="A97" s="591">
        <f>'Structural Eng. Est. C-Dorm MEN'!A97</f>
        <v>3</v>
      </c>
      <c r="B97" s="601" t="str">
        <f>'Structural Eng. Est. C-Dorm MEN'!B97</f>
        <v>5.03.03</v>
      </c>
      <c r="C97" s="654" t="str">
        <f>'Structural Eng. Est. C-Dorm MEN'!C97</f>
        <v>APPLY ANTI FUNGAL SILICONE TO PREVENT WATER PENETRATION</v>
      </c>
      <c r="D97" s="611">
        <f>'Structural Eng. Est. C-Dorm MEN'!E97</f>
        <v>0</v>
      </c>
      <c r="E97" s="606">
        <f>'Structural Eng. Est. C-Dorm MEN'!F97</f>
        <v>0</v>
      </c>
      <c r="F97" s="605">
        <f>'Structural Eng. Est. C-Dorm MEN'!G97</f>
        <v>0</v>
      </c>
      <c r="G97" s="605">
        <f>'Structural Eng. Est. C-Dorm MEN'!H97</f>
        <v>0</v>
      </c>
      <c r="H97" s="649">
        <f>'Structural Eng. Est. C-Dorm MEN'!I97</f>
        <v>0</v>
      </c>
      <c r="I97" s="623">
        <f>'Structural Eng. Est. C-Dorm MEN'!J97</f>
        <v>0</v>
      </c>
      <c r="J97" s="623">
        <f>'Structural Eng. Est. C-Dorm MEN'!K97</f>
        <v>0</v>
      </c>
    </row>
    <row r="98" spans="1:10" s="1" customFormat="1" ht="13.8">
      <c r="A98" s="591">
        <f>'Structural Eng. Est. C-Dorm MEN'!A98</f>
        <v>0</v>
      </c>
      <c r="B98" s="605">
        <f>'Structural Eng. Est. C-Dorm MEN'!B98</f>
        <v>0</v>
      </c>
      <c r="C98" s="719">
        <f>'Structural Eng. Est. C-Dorm MEN'!C98</f>
        <v>0</v>
      </c>
      <c r="D98" s="611">
        <f>'Structural Eng. Est. C-Dorm MEN'!E98</f>
        <v>0</v>
      </c>
      <c r="E98" s="606">
        <f>'Structural Eng. Est. C-Dorm MEN'!F98</f>
        <v>0</v>
      </c>
      <c r="F98" s="605">
        <f>'Structural Eng. Est. C-Dorm MEN'!G98</f>
        <v>0</v>
      </c>
      <c r="G98" s="605">
        <f>'Structural Eng. Est. C-Dorm MEN'!H98</f>
        <v>0</v>
      </c>
      <c r="H98" s="649">
        <f>'Structural Eng. Est. C-Dorm MEN'!I98</f>
        <v>0</v>
      </c>
      <c r="I98" s="861"/>
      <c r="J98" s="816"/>
    </row>
    <row r="99" spans="1:10" s="1" customFormat="1" ht="13.8">
      <c r="A99" s="591">
        <f>'Structural Eng. Est. C-Dorm MEN'!A99</f>
        <v>2</v>
      </c>
      <c r="B99" s="641">
        <f>'Structural Eng. Est. C-Dorm MEN'!B99</f>
        <v>5.04</v>
      </c>
      <c r="C99" s="726" t="str">
        <f>'Structural Eng. Est. C-Dorm MEN'!C99</f>
        <v>DELIVER AND INSTALL ALUCOBAND PANEL AS PER DRAWING</v>
      </c>
      <c r="D99" s="700">
        <f>'Structural Eng. Est. C-Dorm MEN'!E99</f>
        <v>0</v>
      </c>
      <c r="E99" s="724">
        <f>'Structural Eng. Est. C-Dorm MEN'!F99</f>
        <v>0</v>
      </c>
      <c r="F99" s="641">
        <f>'Structural Eng. Est. C-Dorm MEN'!G99</f>
        <v>20</v>
      </c>
      <c r="G99" s="641">
        <f>'Structural Eng. Est. C-Dorm MEN'!H99</f>
        <v>20</v>
      </c>
      <c r="H99" s="713" t="str">
        <f>'Structural Eng. Est. C-Dorm MEN'!I99</f>
        <v>pcs</v>
      </c>
      <c r="I99" s="862">
        <f>'Structural Eng. Est. C-Dorm MEN'!J99</f>
        <v>0</v>
      </c>
      <c r="J99" s="821">
        <f>'Structural Eng. Est. C-Dorm MEN'!K99</f>
        <v>0</v>
      </c>
    </row>
    <row r="100" spans="1:10" s="1" customFormat="1" ht="13.8" hidden="1">
      <c r="A100" s="591">
        <f>'Structural Eng. Est. C-Dorm MEN'!A100</f>
        <v>3</v>
      </c>
      <c r="B100" s="601" t="str">
        <f>'Structural Eng. Est. C-Dorm MEN'!B100</f>
        <v>5.04.01</v>
      </c>
      <c r="C100" s="654" t="str">
        <f>'Structural Eng. Est. C-Dorm MEN'!C100</f>
        <v>DELIVER ALUCOBAND PANELS (555x2250mm)</v>
      </c>
      <c r="D100" s="611">
        <f>'Structural Eng. Est. C-Dorm MEN'!E100</f>
        <v>0</v>
      </c>
      <c r="E100" s="606">
        <f>'Structural Eng. Est. C-Dorm MEN'!F100</f>
        <v>0</v>
      </c>
      <c r="F100" s="605">
        <f>'Structural Eng. Est. C-Dorm MEN'!G100</f>
        <v>0</v>
      </c>
      <c r="G100" s="605">
        <f>'Structural Eng. Est. C-Dorm MEN'!H100</f>
        <v>0</v>
      </c>
      <c r="H100" s="649">
        <f>'Structural Eng. Est. C-Dorm MEN'!I100</f>
        <v>0</v>
      </c>
      <c r="I100" s="623">
        <f>'Structural Eng. Est. C-Dorm MEN'!J100</f>
        <v>0</v>
      </c>
      <c r="J100" s="623">
        <f>'Structural Eng. Est. C-Dorm MEN'!K100</f>
        <v>0</v>
      </c>
    </row>
    <row r="101" spans="1:10" s="1" customFormat="1" ht="13.8" hidden="1">
      <c r="A101" s="591">
        <f>'Structural Eng. Est. C-Dorm MEN'!A101</f>
        <v>3</v>
      </c>
      <c r="B101" s="601" t="str">
        <f>'Structural Eng. Est. C-Dorm MEN'!B101</f>
        <v>5.04.02</v>
      </c>
      <c r="C101" s="654" t="str">
        <f>'Structural Eng. Est. C-Dorm MEN'!C101</f>
        <v>CUT AND FOLD PANELS  ACCORDING DIMENSIONS</v>
      </c>
      <c r="D101" s="611">
        <f>'Structural Eng. Est. C-Dorm MEN'!E101</f>
        <v>0</v>
      </c>
      <c r="E101" s="606">
        <f>'Structural Eng. Est. C-Dorm MEN'!F101</f>
        <v>0</v>
      </c>
      <c r="F101" s="605">
        <f>'Structural Eng. Est. C-Dorm MEN'!G101</f>
        <v>0</v>
      </c>
      <c r="G101" s="605">
        <f>'Structural Eng. Est. C-Dorm MEN'!H101</f>
        <v>0</v>
      </c>
      <c r="H101" s="649">
        <f>'Structural Eng. Est. C-Dorm MEN'!I101</f>
        <v>0</v>
      </c>
      <c r="I101" s="623">
        <f>'Structural Eng. Est. C-Dorm MEN'!J101</f>
        <v>0</v>
      </c>
      <c r="J101" s="623">
        <f>'Structural Eng. Est. C-Dorm MEN'!K101</f>
        <v>0</v>
      </c>
    </row>
    <row r="102" spans="1:10" s="1" customFormat="1" ht="13.8" hidden="1">
      <c r="A102" s="591">
        <f>'Structural Eng. Est. C-Dorm MEN'!A103</f>
        <v>3</v>
      </c>
      <c r="B102" s="601" t="str">
        <f>'Structural Eng. Est. C-Dorm MEN'!B103</f>
        <v>5.04.04</v>
      </c>
      <c r="C102" s="654" t="str">
        <f>'Structural Eng. Est. C-Dorm MEN'!C103</f>
        <v>USE RVS SCREWS WITH FINISHING WASHER FOR APLICATION</v>
      </c>
      <c r="D102" s="611">
        <f>'Structural Eng. Est. C-Dorm MEN'!E103</f>
        <v>0</v>
      </c>
      <c r="E102" s="606">
        <f>'Structural Eng. Est. C-Dorm MEN'!F103</f>
        <v>0</v>
      </c>
      <c r="F102" s="605">
        <f>'Structural Eng. Est. C-Dorm MEN'!G103</f>
        <v>0</v>
      </c>
      <c r="G102" s="605">
        <f>'Structural Eng. Est. C-Dorm MEN'!H103</f>
        <v>0</v>
      </c>
      <c r="H102" s="649">
        <f>'Structural Eng. Est. C-Dorm MEN'!I103</f>
        <v>0</v>
      </c>
      <c r="I102" s="623">
        <f>'Structural Eng. Est. C-Dorm MEN'!J103</f>
        <v>0</v>
      </c>
      <c r="J102" s="623">
        <f>'Structural Eng. Est. C-Dorm MEN'!K103</f>
        <v>0</v>
      </c>
    </row>
    <row r="103" spans="1:10" s="1" customFormat="1" ht="13.8" hidden="1">
      <c r="A103" s="591">
        <f>'Structural Eng. Est. C-Dorm MEN'!A104</f>
        <v>3</v>
      </c>
      <c r="B103" s="601" t="str">
        <f>'Structural Eng. Est. C-Dorm MEN'!B104</f>
        <v>5.04.05</v>
      </c>
      <c r="C103" s="654" t="str">
        <f>'Structural Eng. Est. C-Dorm MEN'!C104</f>
        <v>INSTALL PANELS AND SILICONE CORNERS</v>
      </c>
      <c r="D103" s="611">
        <f>'Structural Eng. Est. C-Dorm MEN'!E104</f>
        <v>0</v>
      </c>
      <c r="E103" s="606">
        <f>'Structural Eng. Est. C-Dorm MEN'!F104</f>
        <v>0</v>
      </c>
      <c r="F103" s="605">
        <f>'Structural Eng. Est. C-Dorm MEN'!G104</f>
        <v>0</v>
      </c>
      <c r="G103" s="605">
        <f>'Structural Eng. Est. C-Dorm MEN'!H104</f>
        <v>0</v>
      </c>
      <c r="H103" s="649">
        <f>'Structural Eng. Est. C-Dorm MEN'!I104</f>
        <v>0</v>
      </c>
      <c r="I103" s="623">
        <f>'Structural Eng. Est. C-Dorm MEN'!J104</f>
        <v>0</v>
      </c>
      <c r="J103" s="623">
        <f>'Structural Eng. Est. C-Dorm MEN'!K104</f>
        <v>0</v>
      </c>
    </row>
    <row r="104" spans="1:10" s="1" customFormat="1" ht="13.8">
      <c r="A104" s="591">
        <f>'Structural Eng. Est. C-Dorm MEN'!A105</f>
        <v>0</v>
      </c>
      <c r="B104" s="605">
        <f>'Structural Eng. Est. C-Dorm MEN'!B105</f>
        <v>0</v>
      </c>
      <c r="C104" s="654">
        <f>'Structural Eng. Est. C-Dorm MEN'!C105</f>
        <v>0</v>
      </c>
      <c r="D104" s="611">
        <f>'Structural Eng. Est. C-Dorm MEN'!E105</f>
        <v>0</v>
      </c>
      <c r="E104" s="606">
        <f>'Structural Eng. Est. C-Dorm MEN'!F105</f>
        <v>0</v>
      </c>
      <c r="F104" s="605">
        <f>'Structural Eng. Est. C-Dorm MEN'!G105</f>
        <v>0</v>
      </c>
      <c r="G104" s="605">
        <f>'Structural Eng. Est. C-Dorm MEN'!H105</f>
        <v>0</v>
      </c>
      <c r="H104" s="649">
        <f>'Structural Eng. Est. C-Dorm MEN'!I105</f>
        <v>0</v>
      </c>
      <c r="I104" s="861"/>
      <c r="J104" s="816"/>
    </row>
    <row r="105" spans="1:10" s="1" customFormat="1" ht="13.8">
      <c r="A105" s="591">
        <f>'Structural Eng. Est. C-Dorm MEN'!A106</f>
        <v>2</v>
      </c>
      <c r="B105" s="641">
        <f>'Structural Eng. Est. C-Dorm MEN'!B106</f>
        <v>5.05</v>
      </c>
      <c r="C105" s="726" t="str">
        <f>'Structural Eng. Est. C-Dorm MEN'!C106</f>
        <v>INSTALLATION OF DOOR D2</v>
      </c>
      <c r="D105" s="700">
        <f>'Structural Eng. Est. C-Dorm MEN'!E106</f>
        <v>0</v>
      </c>
      <c r="E105" s="724">
        <f>'Structural Eng. Est. C-Dorm MEN'!F106</f>
        <v>0</v>
      </c>
      <c r="F105" s="641">
        <f>'Structural Eng. Est. C-Dorm MEN'!G106</f>
        <v>20</v>
      </c>
      <c r="G105" s="641">
        <f>'Structural Eng. Est. C-Dorm MEN'!H106</f>
        <v>20</v>
      </c>
      <c r="H105" s="713" t="str">
        <f>'Structural Eng. Est. C-Dorm MEN'!I106</f>
        <v>pcs</v>
      </c>
      <c r="I105" s="862">
        <f>'Structural Eng. Est. C-Dorm MEN'!J106</f>
        <v>0</v>
      </c>
      <c r="J105" s="821">
        <f>'Structural Eng. Est. C-Dorm MEN'!K106</f>
        <v>0</v>
      </c>
    </row>
    <row r="106" spans="1:10" s="1" customFormat="1" ht="13.8" hidden="1">
      <c r="A106" s="591">
        <f>'Structural Eng. Est. C-Dorm MEN'!A107</f>
        <v>3</v>
      </c>
      <c r="B106" s="601" t="str">
        <f>'Structural Eng. Est. C-Dorm MEN'!B107</f>
        <v>5.05.01</v>
      </c>
      <c r="C106" s="654" t="str">
        <f>'Structural Eng. Est. C-Dorm MEN'!C107</f>
        <v>INSTALL DOOR D2 AND FRAME FOR BATHROOM.</v>
      </c>
      <c r="D106" s="611">
        <f>'Structural Eng. Est. C-Dorm MEN'!E107</f>
        <v>0</v>
      </c>
      <c r="E106" s="606">
        <f>'Structural Eng. Est. C-Dorm MEN'!F107</f>
        <v>0</v>
      </c>
      <c r="F106" s="605">
        <f>'Structural Eng. Est. C-Dorm MEN'!G107</f>
        <v>0</v>
      </c>
      <c r="G106" s="605">
        <f>'Structural Eng. Est. C-Dorm MEN'!H107</f>
        <v>0</v>
      </c>
      <c r="H106" s="649">
        <f>'Structural Eng. Est. C-Dorm MEN'!I107</f>
        <v>0</v>
      </c>
      <c r="I106" s="623">
        <f>'Structural Eng. Est. C-Dorm MEN'!J107</f>
        <v>0</v>
      </c>
      <c r="J106" s="623">
        <f>'Structural Eng. Est. C-Dorm MEN'!K107</f>
        <v>0</v>
      </c>
    </row>
    <row r="107" spans="1:10" s="1" customFormat="1" ht="13.8" hidden="1">
      <c r="A107" s="591">
        <f>'Structural Eng. Est. C-Dorm MEN'!A108</f>
        <v>3</v>
      </c>
      <c r="B107" s="601" t="str">
        <f>'Structural Eng. Est. C-Dorm MEN'!B108</f>
        <v>5.05.02</v>
      </c>
      <c r="C107" s="654" t="str">
        <f>'Structural Eng. Est. C-Dorm MEN'!C108</f>
        <v>DOOR TO BE SUPPLIED BY NEWMONT</v>
      </c>
      <c r="D107" s="611">
        <f>'Structural Eng. Est. C-Dorm MEN'!E108</f>
        <v>0</v>
      </c>
      <c r="E107" s="606">
        <f>'Structural Eng. Est. C-Dorm MEN'!F108</f>
        <v>0</v>
      </c>
      <c r="F107" s="605">
        <f>'Structural Eng. Est. C-Dorm MEN'!G108</f>
        <v>0</v>
      </c>
      <c r="G107" s="605">
        <f>'Structural Eng. Est. C-Dorm MEN'!H108</f>
        <v>0</v>
      </c>
      <c r="H107" s="649">
        <f>'Structural Eng. Est. C-Dorm MEN'!I108</f>
        <v>0</v>
      </c>
      <c r="I107" s="623">
        <f>'Structural Eng. Est. C-Dorm MEN'!J108</f>
        <v>0</v>
      </c>
      <c r="J107" s="623">
        <f>'Structural Eng. Est. C-Dorm MEN'!K108</f>
        <v>0</v>
      </c>
    </row>
    <row r="108" spans="1:10" s="1" customFormat="1" ht="13.8" hidden="1">
      <c r="A108" s="591">
        <f>'Structural Eng. Est. C-Dorm MEN'!A109</f>
        <v>3</v>
      </c>
      <c r="B108" s="601" t="str">
        <f>'Structural Eng. Est. C-Dorm MEN'!B109</f>
        <v>5.05.03</v>
      </c>
      <c r="C108" s="654" t="str">
        <f>'Structural Eng. Est. C-Dorm MEN'!C109</f>
        <v>ALL AUXILIARY MATERIAL TO BE INCLUDED</v>
      </c>
      <c r="D108" s="611">
        <f>'Structural Eng. Est. C-Dorm MEN'!E109</f>
        <v>0</v>
      </c>
      <c r="E108" s="606">
        <f>'Structural Eng. Est. C-Dorm MEN'!F109</f>
        <v>0</v>
      </c>
      <c r="F108" s="605">
        <f>'Structural Eng. Est. C-Dorm MEN'!G109</f>
        <v>0</v>
      </c>
      <c r="G108" s="605">
        <f>'Structural Eng. Est. C-Dorm MEN'!H109</f>
        <v>0</v>
      </c>
      <c r="H108" s="649">
        <f>'Structural Eng. Est. C-Dorm MEN'!I109</f>
        <v>0</v>
      </c>
      <c r="I108" s="623">
        <f>'Structural Eng. Est. C-Dorm MEN'!J109</f>
        <v>0</v>
      </c>
      <c r="J108" s="623">
        <f>'Structural Eng. Est. C-Dorm MEN'!K109</f>
        <v>0</v>
      </c>
    </row>
    <row r="109" spans="1:10" s="1" customFormat="1" ht="13.8">
      <c r="A109" s="591">
        <f>'Structural Eng. Est. C-Dorm MEN'!A110</f>
        <v>0</v>
      </c>
      <c r="B109" s="605">
        <f>'Structural Eng. Est. C-Dorm MEN'!B110</f>
        <v>0</v>
      </c>
      <c r="C109" s="654">
        <f>'Structural Eng. Est. C-Dorm MEN'!C110</f>
        <v>0</v>
      </c>
      <c r="D109" s="611">
        <f>'Structural Eng. Est. C-Dorm MEN'!E110</f>
        <v>0</v>
      </c>
      <c r="E109" s="606">
        <f>'Structural Eng. Est. C-Dorm MEN'!F110</f>
        <v>0</v>
      </c>
      <c r="F109" s="605">
        <f>'Structural Eng. Est. C-Dorm MEN'!G110</f>
        <v>0</v>
      </c>
      <c r="G109" s="605">
        <f>'Structural Eng. Est. C-Dorm MEN'!H110</f>
        <v>0</v>
      </c>
      <c r="H109" s="649">
        <f>'Structural Eng. Est. C-Dorm MEN'!I110</f>
        <v>0</v>
      </c>
      <c r="I109" s="861"/>
      <c r="J109" s="816"/>
    </row>
    <row r="110" spans="1:10" s="1" customFormat="1" ht="13.8">
      <c r="A110" s="591">
        <f>'Structural Eng. Est. C-Dorm MEN'!A111</f>
        <v>2</v>
      </c>
      <c r="B110" s="641">
        <f>'Structural Eng. Est. C-Dorm MEN'!B111</f>
        <v>5.0599999999999996</v>
      </c>
      <c r="C110" s="726" t="str">
        <f>'Structural Eng. Est. C-Dorm MEN'!C111</f>
        <v>INSTALLATION OF DOOR D1 (RE-USE)</v>
      </c>
      <c r="D110" s="700">
        <f>'Structural Eng. Est. C-Dorm MEN'!E111</f>
        <v>0</v>
      </c>
      <c r="E110" s="724">
        <f>'Structural Eng. Est. C-Dorm MEN'!F111</f>
        <v>0</v>
      </c>
      <c r="F110" s="641">
        <f>'Structural Eng. Est. C-Dorm MEN'!G111</f>
        <v>2</v>
      </c>
      <c r="G110" s="641">
        <f>'Structural Eng. Est. C-Dorm MEN'!H111</f>
        <v>2</v>
      </c>
      <c r="H110" s="713" t="str">
        <f>'Structural Eng. Est. C-Dorm MEN'!I111</f>
        <v>pcs</v>
      </c>
      <c r="I110" s="862">
        <f>'Structural Eng. Est. C-Dorm MEN'!J111</f>
        <v>0</v>
      </c>
      <c r="J110" s="821">
        <f>'Structural Eng. Est. C-Dorm MEN'!K111</f>
        <v>0</v>
      </c>
    </row>
    <row r="111" spans="1:10" s="1" customFormat="1" ht="13.8" hidden="1">
      <c r="A111" s="591">
        <f>'Structural Eng. Est. C-Dorm MEN'!A112</f>
        <v>3</v>
      </c>
      <c r="B111" s="601" t="str">
        <f>'Structural Eng. Est. C-Dorm MEN'!B112</f>
        <v>5.06.01</v>
      </c>
      <c r="C111" s="654" t="str">
        <f>'Structural Eng. Est. C-Dorm MEN'!C112</f>
        <v>INSTALL DOOR D1 AND FRAME FOR LAUNDRY AND ROOM 20.</v>
      </c>
      <c r="D111" s="611">
        <f>'Structural Eng. Est. C-Dorm MEN'!E112</f>
        <v>0</v>
      </c>
      <c r="E111" s="606">
        <f>'Structural Eng. Est. C-Dorm MEN'!F112</f>
        <v>0</v>
      </c>
      <c r="F111" s="605">
        <f>'Structural Eng. Est. C-Dorm MEN'!G112</f>
        <v>0</v>
      </c>
      <c r="G111" s="605">
        <f>'Structural Eng. Est. C-Dorm MEN'!H112</f>
        <v>0</v>
      </c>
      <c r="H111" s="649" t="str">
        <f>'Structural Eng. Est. C-Dorm MEN'!I112</f>
        <v>pcs</v>
      </c>
      <c r="I111" s="623">
        <f>'Structural Eng. Est. C-Dorm MEN'!J112</f>
        <v>0</v>
      </c>
      <c r="J111" s="623">
        <f>'Structural Eng. Est. C-Dorm MEN'!K112</f>
        <v>0</v>
      </c>
    </row>
    <row r="112" spans="1:10" s="1" customFormat="1" ht="13.8" hidden="1">
      <c r="A112" s="591">
        <f>'Structural Eng. Est. C-Dorm MEN'!A113</f>
        <v>3</v>
      </c>
      <c r="B112" s="601" t="str">
        <f>'Structural Eng. Est. C-Dorm MEN'!B113</f>
        <v>5.06.02</v>
      </c>
      <c r="C112" s="654" t="str">
        <f>'Structural Eng. Est. C-Dorm MEN'!C113</f>
        <v>DOOR TO BE SUPPLIED BY NEWMONT</v>
      </c>
      <c r="D112" s="611">
        <f>'Structural Eng. Est. C-Dorm MEN'!E113</f>
        <v>0</v>
      </c>
      <c r="E112" s="606">
        <f>'Structural Eng. Est. C-Dorm MEN'!F113</f>
        <v>0</v>
      </c>
      <c r="F112" s="605">
        <f>'Structural Eng. Est. C-Dorm MEN'!G113</f>
        <v>0</v>
      </c>
      <c r="G112" s="605">
        <f>'Structural Eng. Est. C-Dorm MEN'!H113</f>
        <v>0</v>
      </c>
      <c r="H112" s="649">
        <f>'Structural Eng. Est. C-Dorm MEN'!I113</f>
        <v>0</v>
      </c>
      <c r="I112" s="623">
        <f>'Structural Eng. Est. C-Dorm MEN'!J113</f>
        <v>0</v>
      </c>
      <c r="J112" s="623">
        <f>'Structural Eng. Est. C-Dorm MEN'!K113</f>
        <v>0</v>
      </c>
    </row>
    <row r="113" spans="1:10" s="1" customFormat="1" ht="13.8" hidden="1">
      <c r="A113" s="591">
        <f>'Structural Eng. Est. C-Dorm MEN'!A114</f>
        <v>3</v>
      </c>
      <c r="B113" s="601" t="str">
        <f>'Structural Eng. Est. C-Dorm MEN'!B114</f>
        <v>5.06.03</v>
      </c>
      <c r="C113" s="654" t="str">
        <f>'Structural Eng. Est. C-Dorm MEN'!C114</f>
        <v>ALL AUXILIARY MATERIAL TO BE INCLUDED</v>
      </c>
      <c r="D113" s="611">
        <f>'Structural Eng. Est. C-Dorm MEN'!E114</f>
        <v>0</v>
      </c>
      <c r="E113" s="606">
        <f>'Structural Eng. Est. C-Dorm MEN'!F114</f>
        <v>0</v>
      </c>
      <c r="F113" s="605">
        <f>'Structural Eng. Est. C-Dorm MEN'!G114</f>
        <v>0</v>
      </c>
      <c r="G113" s="605">
        <f>'Structural Eng. Est. C-Dorm MEN'!H114</f>
        <v>0</v>
      </c>
      <c r="H113" s="649">
        <f>'Structural Eng. Est. C-Dorm MEN'!I114</f>
        <v>0</v>
      </c>
      <c r="I113" s="623">
        <f>'Structural Eng. Est. C-Dorm MEN'!J114</f>
        <v>0</v>
      </c>
      <c r="J113" s="623">
        <f>'Structural Eng. Est. C-Dorm MEN'!K114</f>
        <v>0</v>
      </c>
    </row>
    <row r="114" spans="1:10" s="1" customFormat="1" ht="13.8">
      <c r="A114" s="591">
        <f>'Structural Eng. Est. C-Dorm MEN'!A115</f>
        <v>0</v>
      </c>
      <c r="B114" s="605">
        <f>'Structural Eng. Est. C-Dorm MEN'!B115</f>
        <v>0</v>
      </c>
      <c r="C114" s="654">
        <f>'Structural Eng. Est. C-Dorm MEN'!C115</f>
        <v>0</v>
      </c>
      <c r="D114" s="611">
        <f>'Structural Eng. Est. C-Dorm MEN'!E115</f>
        <v>0</v>
      </c>
      <c r="E114" s="606">
        <f>'Structural Eng. Est. C-Dorm MEN'!F115</f>
        <v>0</v>
      </c>
      <c r="F114" s="605">
        <f>'Structural Eng. Est. C-Dorm MEN'!G115</f>
        <v>0</v>
      </c>
      <c r="G114" s="605">
        <f>'Structural Eng. Est. C-Dorm MEN'!H115</f>
        <v>0</v>
      </c>
      <c r="H114" s="649">
        <f>'Structural Eng. Est. C-Dorm MEN'!I115</f>
        <v>0</v>
      </c>
      <c r="I114" s="861"/>
      <c r="J114" s="816"/>
    </row>
    <row r="115" spans="1:10" s="1" customFormat="1" ht="13.8">
      <c r="A115" s="591">
        <f>'Structural Eng. Est. C-Dorm MEN'!A116</f>
        <v>2</v>
      </c>
      <c r="B115" s="641">
        <f>'Structural Eng. Est. C-Dorm MEN'!B116</f>
        <v>5.07</v>
      </c>
      <c r="C115" s="639" t="str">
        <f>'Structural Eng. Est. C-Dorm MEN'!C116</f>
        <v>COVER UP DOORWAYS L IN FAÇADE (100MM)</v>
      </c>
      <c r="D115" s="724">
        <f>'Structural Eng. Est. C-Dorm MEN'!E116</f>
        <v>0</v>
      </c>
      <c r="E115" s="724">
        <f>'Structural Eng. Est. C-Dorm MEN'!F116</f>
        <v>0</v>
      </c>
      <c r="F115" s="641">
        <f>'Structural Eng. Est. C-Dorm MEN'!G116</f>
        <v>0</v>
      </c>
      <c r="G115" s="641">
        <f>'Structural Eng. Est. C-Dorm MEN'!H116</f>
        <v>1</v>
      </c>
      <c r="H115" s="713" t="str">
        <f>'Structural Eng. Est. C-Dorm MEN'!I116</f>
        <v>lumpsum</v>
      </c>
      <c r="I115" s="862">
        <f>'Structural Eng. Est. C-Dorm MEN'!J116</f>
        <v>0</v>
      </c>
      <c r="J115" s="821">
        <f>'Structural Eng. Est. C-Dorm MEN'!K116</f>
        <v>0</v>
      </c>
    </row>
    <row r="116" spans="1:10" s="1" customFormat="1" ht="13.8" hidden="1">
      <c r="A116" s="591">
        <f>'Structural Eng. Est. C-Dorm MEN'!A117</f>
        <v>3</v>
      </c>
      <c r="B116" s="601" t="str">
        <f>'Structural Eng. Est. C-Dorm MEN'!B117</f>
        <v>5.07.01</v>
      </c>
      <c r="C116" s="602" t="str">
        <f>'Structural Eng. Est. C-Dorm MEN'!C117</f>
        <v>INSTALL TRACK AND STUD TO MATCH EXISTING WALL THICKNESS</v>
      </c>
      <c r="D116" s="606">
        <f>'Structural Eng. Est. C-Dorm MEN'!E117</f>
        <v>0</v>
      </c>
      <c r="E116" s="606">
        <f>'Structural Eng. Est. C-Dorm MEN'!F117</f>
        <v>0</v>
      </c>
      <c r="F116" s="605">
        <f>'Structural Eng. Est. C-Dorm MEN'!G117</f>
        <v>45</v>
      </c>
      <c r="G116" s="605">
        <f>'Structural Eng. Est. C-Dorm MEN'!H117</f>
        <v>0</v>
      </c>
      <c r="H116" s="649" t="str">
        <f>'Structural Eng. Est. C-Dorm MEN'!I117</f>
        <v>m2</v>
      </c>
      <c r="I116" s="690">
        <f>'Structural Eng. Est. C-Dorm MEN'!J117</f>
        <v>0</v>
      </c>
      <c r="J116" s="618">
        <f>'Structural Eng. Est. C-Dorm MEN'!K117</f>
        <v>0</v>
      </c>
    </row>
    <row r="117" spans="1:10" s="1" customFormat="1" ht="13.8" hidden="1">
      <c r="A117" s="591">
        <f>'Structural Eng. Est. C-Dorm MEN'!A118</f>
        <v>3</v>
      </c>
      <c r="B117" s="601" t="str">
        <f>'Structural Eng. Est. C-Dorm MEN'!B118</f>
        <v>5.07.02</v>
      </c>
      <c r="C117" s="602" t="str">
        <f>'Structural Eng. Est. C-Dorm MEN'!C118</f>
        <v>SUPPLY AND INSTALL CEMENT BOARD CLADDING 10MM</v>
      </c>
      <c r="D117" s="606">
        <f>'Structural Eng. Est. C-Dorm MEN'!E118</f>
        <v>0</v>
      </c>
      <c r="E117" s="606">
        <f>'Structural Eng. Est. C-Dorm MEN'!F118</f>
        <v>0</v>
      </c>
      <c r="F117" s="605">
        <f>'Structural Eng. Est. C-Dorm MEN'!G118</f>
        <v>90</v>
      </c>
      <c r="G117" s="605">
        <f>'Structural Eng. Est. C-Dorm MEN'!H118</f>
        <v>0</v>
      </c>
      <c r="H117" s="649" t="str">
        <f>'Structural Eng. Est. C-Dorm MEN'!I118</f>
        <v>m2</v>
      </c>
      <c r="I117" s="690">
        <f>'Structural Eng. Est. C-Dorm MEN'!J118</f>
        <v>0</v>
      </c>
      <c r="J117" s="618">
        <f>'Structural Eng. Est. C-Dorm MEN'!K118</f>
        <v>0</v>
      </c>
    </row>
    <row r="118" spans="1:10" s="1" customFormat="1" ht="13.8" hidden="1">
      <c r="A118" s="591">
        <f>'Structural Eng. Est. C-Dorm MEN'!A119</f>
        <v>3</v>
      </c>
      <c r="B118" s="601" t="str">
        <f>'Structural Eng. Est. C-Dorm MEN'!B119</f>
        <v>5.07.03</v>
      </c>
      <c r="C118" s="602" t="str">
        <f>'Structural Eng. Est. C-Dorm MEN'!C119</f>
        <v>JOINT THICKNES 2MM</v>
      </c>
      <c r="D118" s="606">
        <f>'Structural Eng. Est. C-Dorm MEN'!E119</f>
        <v>0</v>
      </c>
      <c r="E118" s="606">
        <f>'Structural Eng. Est. C-Dorm MEN'!F119</f>
        <v>0</v>
      </c>
      <c r="F118" s="605">
        <f>'Structural Eng. Est. C-Dorm MEN'!G119</f>
        <v>0</v>
      </c>
      <c r="G118" s="605">
        <f>'Structural Eng. Est. C-Dorm MEN'!H119</f>
        <v>0</v>
      </c>
      <c r="H118" s="649" t="str">
        <f>'Structural Eng. Est. C-Dorm MEN'!I119</f>
        <v>m2</v>
      </c>
      <c r="I118" s="690">
        <f>'Structural Eng. Est. C-Dorm MEN'!J119</f>
        <v>0</v>
      </c>
      <c r="J118" s="618">
        <f>'Structural Eng. Est. C-Dorm MEN'!K119</f>
        <v>0</v>
      </c>
    </row>
    <row r="119" spans="1:10" s="1" customFormat="1" ht="13.8" hidden="1">
      <c r="A119" s="591">
        <f>'Structural Eng. Est. C-Dorm MEN'!A120</f>
        <v>3</v>
      </c>
      <c r="B119" s="601" t="str">
        <f>'Structural Eng. Est. C-Dorm MEN'!B120</f>
        <v>5.07.04</v>
      </c>
      <c r="C119" s="602" t="str">
        <f>'Structural Eng. Est. C-Dorm MEN'!C120</f>
        <v xml:space="preserve">APPLY ACRILIC SILICONE IN JOINTS </v>
      </c>
      <c r="D119" s="606">
        <f>'Structural Eng. Est. C-Dorm MEN'!E120</f>
        <v>0</v>
      </c>
      <c r="E119" s="606">
        <f>'Structural Eng. Est. C-Dorm MEN'!F120</f>
        <v>0</v>
      </c>
      <c r="F119" s="605">
        <f>'Structural Eng. Est. C-Dorm MEN'!G120</f>
        <v>0</v>
      </c>
      <c r="G119" s="605">
        <f>'Structural Eng. Est. C-Dorm MEN'!H120</f>
        <v>0</v>
      </c>
      <c r="H119" s="649">
        <f>'Structural Eng. Est. C-Dorm MEN'!I120</f>
        <v>0</v>
      </c>
      <c r="I119" s="690">
        <f>'Structural Eng. Est. C-Dorm MEN'!J120</f>
        <v>0</v>
      </c>
      <c r="J119" s="618">
        <f>'Structural Eng. Est. C-Dorm MEN'!K120</f>
        <v>0</v>
      </c>
    </row>
    <row r="120" spans="1:10" s="1" customFormat="1" ht="13.8" hidden="1">
      <c r="A120" s="591">
        <f>'Structural Eng. Est. C-Dorm MEN'!A121</f>
        <v>3</v>
      </c>
      <c r="B120" s="601" t="str">
        <f>'Structural Eng. Est. C-Dorm MEN'!B121</f>
        <v>5.07.05</v>
      </c>
      <c r="C120" s="654" t="str">
        <f>'Structural Eng. Est. C-Dorm MEN'!C121</f>
        <v>SUPPLY AND INSTAL METAL WALL CLADDING ON FAÇADE</v>
      </c>
      <c r="D120" s="606">
        <f>'Structural Eng. Est. C-Dorm MEN'!E121</f>
        <v>0</v>
      </c>
      <c r="E120" s="606">
        <f>'Structural Eng. Est. C-Dorm MEN'!F121</f>
        <v>0</v>
      </c>
      <c r="F120" s="605">
        <f>'Structural Eng. Est. C-Dorm MEN'!G121</f>
        <v>45</v>
      </c>
      <c r="G120" s="605">
        <f>'Structural Eng. Est. C-Dorm MEN'!H121</f>
        <v>0</v>
      </c>
      <c r="H120" s="649" t="str">
        <f>'Structural Eng. Est. C-Dorm MEN'!I121</f>
        <v>m2</v>
      </c>
      <c r="I120" s="690">
        <f>'Structural Eng. Est. C-Dorm MEN'!J121</f>
        <v>0</v>
      </c>
      <c r="J120" s="618">
        <f>'Structural Eng. Est. C-Dorm MEN'!K121</f>
        <v>0</v>
      </c>
    </row>
    <row r="121" spans="1:10" s="1" customFormat="1" ht="13.8" hidden="1">
      <c r="A121" s="591">
        <f>'Structural Eng. Est. C-Dorm MEN'!A122</f>
        <v>3</v>
      </c>
      <c r="B121" s="601" t="str">
        <f>'Structural Eng. Est. C-Dorm MEN'!B122</f>
        <v>5.07.06</v>
      </c>
      <c r="C121" s="654" t="str">
        <f>'Structural Eng. Est. C-Dorm MEN'!C122</f>
        <v>USE RVS SCREWS WITH FINISHING WASHER FOR APLICATION</v>
      </c>
      <c r="D121" s="606">
        <f>'Structural Eng. Est. C-Dorm MEN'!E122</f>
        <v>0</v>
      </c>
      <c r="E121" s="606">
        <f>'Structural Eng. Est. C-Dorm MEN'!F122</f>
        <v>0</v>
      </c>
      <c r="F121" s="605">
        <f>'Structural Eng. Est. C-Dorm MEN'!G122</f>
        <v>0</v>
      </c>
      <c r="G121" s="605">
        <f>'Structural Eng. Est. C-Dorm MEN'!H122</f>
        <v>0</v>
      </c>
      <c r="H121" s="649">
        <f>'Structural Eng. Est. C-Dorm MEN'!I122</f>
        <v>0</v>
      </c>
      <c r="I121" s="690">
        <f>'Structural Eng. Est. C-Dorm MEN'!J122</f>
        <v>0</v>
      </c>
      <c r="J121" s="618">
        <f>'Structural Eng. Est. C-Dorm MEN'!K122</f>
        <v>0</v>
      </c>
    </row>
    <row r="122" spans="1:10" s="1" customFormat="1" ht="13.8" hidden="1">
      <c r="A122" s="591">
        <f>'Structural Eng. Est. C-Dorm MEN'!A123</f>
        <v>3</v>
      </c>
      <c r="B122" s="601" t="str">
        <f>'Structural Eng. Est. C-Dorm MEN'!B123</f>
        <v>5.07.07</v>
      </c>
      <c r="C122" s="654" t="str">
        <f>'Structural Eng. Est. C-Dorm MEN'!C123</f>
        <v>ALL AUXILIARY MATERIAL TO BE INCLUDED</v>
      </c>
      <c r="D122" s="606">
        <f>'Structural Eng. Est. C-Dorm MEN'!E123</f>
        <v>0</v>
      </c>
      <c r="E122" s="606">
        <f>'Structural Eng. Est. C-Dorm MEN'!F123</f>
        <v>0</v>
      </c>
      <c r="F122" s="605">
        <f>'Structural Eng. Est. C-Dorm MEN'!G123</f>
        <v>0</v>
      </c>
      <c r="G122" s="605">
        <f>'Structural Eng. Est. C-Dorm MEN'!H123</f>
        <v>0</v>
      </c>
      <c r="H122" s="649">
        <f>'Structural Eng. Est. C-Dorm MEN'!I123</f>
        <v>0</v>
      </c>
      <c r="I122" s="690">
        <f>'Structural Eng. Est. C-Dorm MEN'!J123</f>
        <v>0</v>
      </c>
      <c r="J122" s="618">
        <f>'Structural Eng. Est. C-Dorm MEN'!K123</f>
        <v>0</v>
      </c>
    </row>
    <row r="123" spans="1:10" s="1" customFormat="1" ht="14.4" thickBot="1">
      <c r="A123" s="591" t="e">
        <f>'Structural Eng. Est. C-Dorm MEN'!#REF!</f>
        <v>#REF!</v>
      </c>
      <c r="B123" s="605" t="e">
        <f>'Structural Eng. Est. C-Dorm MEN'!#REF!</f>
        <v>#REF!</v>
      </c>
      <c r="C123" s="602" t="e">
        <f>'Structural Eng. Est. C-Dorm MEN'!#REF!</f>
        <v>#REF!</v>
      </c>
      <c r="D123" s="606" t="e">
        <f>'Structural Eng. Est. C-Dorm MEN'!#REF!</f>
        <v>#REF!</v>
      </c>
      <c r="E123" s="606" t="e">
        <f>'Structural Eng. Est. C-Dorm MEN'!#REF!</f>
        <v>#REF!</v>
      </c>
      <c r="F123" s="605" t="e">
        <f>'Structural Eng. Est. C-Dorm MEN'!#REF!</f>
        <v>#REF!</v>
      </c>
      <c r="G123" s="605" t="e">
        <f>'Structural Eng. Est. C-Dorm MEN'!#REF!</f>
        <v>#REF!</v>
      </c>
      <c r="H123" s="649" t="e">
        <f>'Structural Eng. Est. C-Dorm MEN'!#REF!</f>
        <v>#REF!</v>
      </c>
      <c r="I123" s="855"/>
      <c r="J123" s="813"/>
    </row>
    <row r="124" spans="1:10" s="1" customFormat="1" ht="14.4" thickBot="1">
      <c r="A124" s="591">
        <f>'Structural Eng. Est. C-Dorm MEN'!A125</f>
        <v>1</v>
      </c>
      <c r="B124" s="798">
        <f>'Structural Eng. Est. C-Dorm MEN'!B125</f>
        <v>6</v>
      </c>
      <c r="C124" s="727" t="str">
        <f>'Structural Eng. Est. C-Dorm MEN'!C125</f>
        <v>PAINT WORKS</v>
      </c>
      <c r="D124" s="728">
        <f>'Structural Eng. Est. C-Dorm MEN'!E125</f>
        <v>0</v>
      </c>
      <c r="E124" s="728">
        <f>'Structural Eng. Est. C-Dorm MEN'!F125</f>
        <v>0</v>
      </c>
      <c r="F124" s="729">
        <f>'Structural Eng. Est. C-Dorm MEN'!G125</f>
        <v>0</v>
      </c>
      <c r="G124" s="729">
        <f>'Structural Eng. Est. C-Dorm MEN'!H125</f>
        <v>0</v>
      </c>
      <c r="H124" s="728">
        <f>'Structural Eng. Est. C-Dorm MEN'!I125</f>
        <v>0</v>
      </c>
      <c r="I124" s="863"/>
      <c r="J124" s="871">
        <f>SUM(J125)</f>
        <v>0</v>
      </c>
    </row>
    <row r="125" spans="1:10" s="1" customFormat="1" ht="13.8">
      <c r="A125" s="591">
        <f>'Structural Eng. Est. C-Dorm MEN'!A126</f>
        <v>2</v>
      </c>
      <c r="B125" s="641">
        <f>'Structural Eng. Est. C-Dorm MEN'!B126</f>
        <v>6.01</v>
      </c>
      <c r="C125" s="639" t="str">
        <f>'Structural Eng. Est. C-Dorm MEN'!C126</f>
        <v>PAINT WORKS OF BEDROOM &amp; BATHROOM WALLS</v>
      </c>
      <c r="D125" s="724">
        <f>'Structural Eng. Est. C-Dorm MEN'!E126</f>
        <v>0</v>
      </c>
      <c r="E125" s="724">
        <f>'Structural Eng. Est. C-Dorm MEN'!F126</f>
        <v>0</v>
      </c>
      <c r="F125" s="641">
        <f>'Structural Eng. Est. C-Dorm MEN'!G126</f>
        <v>0</v>
      </c>
      <c r="G125" s="641">
        <f>'Structural Eng. Est. C-Dorm MEN'!H126</f>
        <v>1</v>
      </c>
      <c r="H125" s="713" t="str">
        <f>'Structural Eng. Est. C-Dorm MEN'!I126</f>
        <v>lumpsum</v>
      </c>
      <c r="I125" s="862">
        <f>'Structural Eng. Est. C-Dorm MEN'!J126</f>
        <v>0</v>
      </c>
      <c r="J125" s="821">
        <f>'Structural Eng. Est. C-Dorm MEN'!K126</f>
        <v>0</v>
      </c>
    </row>
    <row r="126" spans="1:10" s="1" customFormat="1" ht="13.8" hidden="1">
      <c r="A126" s="591">
        <f>'Structural Eng. Est. C-Dorm MEN'!A127</f>
        <v>3</v>
      </c>
      <c r="B126" s="601" t="str">
        <f>'Structural Eng. Est. C-Dorm MEN'!B127</f>
        <v>6.01.01</v>
      </c>
      <c r="C126" s="602" t="str">
        <f>'Structural Eng. Est. C-Dorm MEN'!C127</f>
        <v>CLEAN UP AND ROUGHEN UP EXISTING WALLS WITH SANDING PAPER</v>
      </c>
      <c r="D126" s="606">
        <f>'Structural Eng. Est. C-Dorm MEN'!E127</f>
        <v>0</v>
      </c>
      <c r="E126" s="606">
        <f>'Structural Eng. Est. C-Dorm MEN'!F127</f>
        <v>0</v>
      </c>
      <c r="F126" s="605">
        <f>'Structural Eng. Est. C-Dorm MEN'!G127</f>
        <v>0</v>
      </c>
      <c r="G126" s="605">
        <f>'Structural Eng. Est. C-Dorm MEN'!H127</f>
        <v>0</v>
      </c>
      <c r="H126" s="649">
        <f>'Structural Eng. Est. C-Dorm MEN'!I127</f>
        <v>0</v>
      </c>
      <c r="I126" s="690">
        <f>'Structural Eng. Est. C-Dorm MEN'!J127</f>
        <v>0</v>
      </c>
      <c r="J126" s="618">
        <f>'Structural Eng. Est. C-Dorm MEN'!K127</f>
        <v>0</v>
      </c>
    </row>
    <row r="127" spans="1:10" s="1" customFormat="1" ht="13.8" hidden="1">
      <c r="A127" s="591">
        <f>'Structural Eng. Est. C-Dorm MEN'!A128</f>
        <v>3</v>
      </c>
      <c r="B127" s="601" t="str">
        <f>'Structural Eng. Est. C-Dorm MEN'!B128</f>
        <v>6.01.02</v>
      </c>
      <c r="C127" s="602" t="str">
        <f>'Structural Eng. Est. C-Dorm MEN'!C128</f>
        <v>PAINT EXISTING WALLS WITH 2 LAYERS OF BENJAMIN MORE PAINT</v>
      </c>
      <c r="D127" s="606">
        <f>'Structural Eng. Est. C-Dorm MEN'!E128</f>
        <v>0</v>
      </c>
      <c r="E127" s="606">
        <f>'Structural Eng. Est. C-Dorm MEN'!F128</f>
        <v>0</v>
      </c>
      <c r="F127" s="605">
        <f>'Structural Eng. Est. C-Dorm MEN'!G128</f>
        <v>0</v>
      </c>
      <c r="G127" s="605">
        <f>'Structural Eng. Est. C-Dorm MEN'!H128</f>
        <v>0</v>
      </c>
      <c r="H127" s="649">
        <f>'Structural Eng. Est. C-Dorm MEN'!I128</f>
        <v>0</v>
      </c>
      <c r="I127" s="690">
        <f>'Structural Eng. Est. C-Dorm MEN'!J128</f>
        <v>0</v>
      </c>
      <c r="J127" s="618">
        <f>'Structural Eng. Est. C-Dorm MEN'!K128</f>
        <v>0</v>
      </c>
    </row>
    <row r="128" spans="1:10" s="1" customFormat="1" ht="9" customHeight="1" thickBot="1">
      <c r="A128" s="591">
        <f>'Structural Eng. Est. C-Dorm MEN'!A129</f>
        <v>0</v>
      </c>
      <c r="B128" s="708">
        <f>'Structural Eng. Est. C-Dorm MEN'!B129</f>
        <v>0</v>
      </c>
      <c r="C128" s="709" t="str">
        <f>'Structural Eng. Est. C-Dorm MEN'!C129</f>
        <v/>
      </c>
      <c r="D128" s="663">
        <f>'Structural Eng. Est. C-Dorm MEN'!E129</f>
        <v>0</v>
      </c>
      <c r="E128" s="709">
        <f>'Structural Eng. Est. C-Dorm MEN'!F129</f>
        <v>0</v>
      </c>
      <c r="F128" s="708">
        <f>'Structural Eng. Est. C-Dorm MEN'!G129</f>
        <v>0</v>
      </c>
      <c r="G128" s="708">
        <f>'Structural Eng. Est. C-Dorm MEN'!H129</f>
        <v>0</v>
      </c>
      <c r="H128" s="715">
        <f>'Structural Eng. Est. C-Dorm MEN'!I129</f>
        <v>0</v>
      </c>
      <c r="I128" s="859"/>
      <c r="J128" s="829"/>
    </row>
    <row r="129" spans="1:10" s="1" customFormat="1" ht="14.4" thickBot="1">
      <c r="A129" s="591">
        <f>'Structural Eng. Est. C-Dorm MEN'!A130</f>
        <v>1</v>
      </c>
      <c r="B129" s="801">
        <f>'Structural Eng. Est. C-Dorm MEN'!B130</f>
        <v>7</v>
      </c>
      <c r="C129" s="666" t="str">
        <f>'Structural Eng. Est. C-Dorm MEN'!C130</f>
        <v>INSTALLATION OF SANITARY ITEMS AND FURNITURE</v>
      </c>
      <c r="D129" s="667">
        <f>'Structural Eng. Est. C-Dorm MEN'!E130</f>
        <v>0</v>
      </c>
      <c r="E129" s="667">
        <f>'Structural Eng. Est. C-Dorm MEN'!F130</f>
        <v>0</v>
      </c>
      <c r="F129" s="668">
        <f>'Structural Eng. Est. C-Dorm MEN'!G130</f>
        <v>0</v>
      </c>
      <c r="G129" s="668">
        <f>'Structural Eng. Est. C-Dorm MEN'!H130</f>
        <v>0</v>
      </c>
      <c r="H129" s="667">
        <f>'Structural Eng. Est. C-Dorm MEN'!I130</f>
        <v>0</v>
      </c>
      <c r="I129" s="852"/>
      <c r="J129" s="870">
        <f>SUM(J130+J134+J139+J145+J151)</f>
        <v>0</v>
      </c>
    </row>
    <row r="130" spans="1:10" s="255" customFormat="1">
      <c r="A130" s="591">
        <f>'Structural Eng. Est. C-Dorm MEN'!A131</f>
        <v>2</v>
      </c>
      <c r="B130" s="692">
        <f>'Structural Eng. Est. C-Dorm MEN'!B131</f>
        <v>7.01</v>
      </c>
      <c r="C130" s="669" t="str">
        <f>'Structural Eng. Est. C-Dorm MEN'!C131</f>
        <v xml:space="preserve">INSTALLATION OF TOILET </v>
      </c>
      <c r="D130" s="724">
        <f>'Structural Eng. Est. C-Dorm MEN'!E131</f>
        <v>0</v>
      </c>
      <c r="E130" s="724">
        <f>'Structural Eng. Est. C-Dorm MEN'!F131</f>
        <v>0</v>
      </c>
      <c r="F130" s="724">
        <f>'Structural Eng. Est. C-Dorm MEN'!G131</f>
        <v>20</v>
      </c>
      <c r="G130" s="641">
        <f>'Structural Eng. Est. C-Dorm MEN'!H131</f>
        <v>20</v>
      </c>
      <c r="H130" s="720" t="str">
        <f>'Structural Eng. Est. C-Dorm MEN'!I131</f>
        <v>pcs</v>
      </c>
      <c r="I130" s="850">
        <f>'Structural Eng. Est. C-Dorm MEN'!J131</f>
        <v>0</v>
      </c>
      <c r="J130" s="821">
        <f>'Structural Eng. Est. C-Dorm MEN'!K131</f>
        <v>0</v>
      </c>
    </row>
    <row r="131" spans="1:10" s="255" customFormat="1" hidden="1">
      <c r="A131" s="591">
        <f>'Structural Eng. Est. C-Dorm MEN'!A132</f>
        <v>3</v>
      </c>
      <c r="B131" s="601" t="str">
        <f>'Structural Eng. Est. C-Dorm MEN'!B132</f>
        <v>7.01.01</v>
      </c>
      <c r="C131" s="731" t="str">
        <f>'Structural Eng. Est. C-Dorm MEN'!C132</f>
        <v>INSTALL NEW TOILET ACCORDING TO SPECIFICATIONS OF SUPPLIER</v>
      </c>
      <c r="D131" s="606">
        <f>'Structural Eng. Est. C-Dorm MEN'!E132</f>
        <v>0</v>
      </c>
      <c r="E131" s="606">
        <f>'Structural Eng. Est. C-Dorm MEN'!F132</f>
        <v>0</v>
      </c>
      <c r="F131" s="606">
        <f>'Structural Eng. Est. C-Dorm MEN'!G132</f>
        <v>0</v>
      </c>
      <c r="G131" s="606">
        <f>'Structural Eng. Est. C-Dorm MEN'!H132</f>
        <v>0</v>
      </c>
      <c r="H131" s="606">
        <f>'Structural Eng. Est. C-Dorm MEN'!I132</f>
        <v>0</v>
      </c>
      <c r="I131" s="618">
        <f>'Structural Eng. Est. C-Dorm MEN'!J132</f>
        <v>0</v>
      </c>
      <c r="J131" s="690">
        <f>'Structural Eng. Est. C-Dorm MEN'!K132</f>
        <v>0</v>
      </c>
    </row>
    <row r="132" spans="1:10" s="255" customFormat="1" hidden="1">
      <c r="A132" s="591">
        <f>'Structural Eng. Est. C-Dorm MEN'!A133</f>
        <v>3</v>
      </c>
      <c r="B132" s="601" t="str">
        <f>'Structural Eng. Est. C-Dorm MEN'!B133</f>
        <v>7.01.02</v>
      </c>
      <c r="C132" s="731" t="str">
        <f>'Structural Eng. Est. C-Dorm MEN'!C133</f>
        <v>NEW TOILETS TO BE SUPPLIED BY NEWMONT</v>
      </c>
      <c r="D132" s="606">
        <f>'Structural Eng. Est. C-Dorm MEN'!E133</f>
        <v>0</v>
      </c>
      <c r="E132" s="606">
        <f>'Structural Eng. Est. C-Dorm MEN'!F133</f>
        <v>0</v>
      </c>
      <c r="F132" s="606">
        <f>'Structural Eng. Est. C-Dorm MEN'!G133</f>
        <v>0</v>
      </c>
      <c r="G132" s="606">
        <f>'Structural Eng. Est. C-Dorm MEN'!H133</f>
        <v>0</v>
      </c>
      <c r="H132" s="606">
        <f>'Structural Eng. Est. C-Dorm MEN'!I133</f>
        <v>0</v>
      </c>
      <c r="I132" s="618">
        <f>'Structural Eng. Est. C-Dorm MEN'!J133</f>
        <v>0</v>
      </c>
      <c r="J132" s="690">
        <f>'Structural Eng. Est. C-Dorm MEN'!K133</f>
        <v>0</v>
      </c>
    </row>
    <row r="133" spans="1:10" s="255" customFormat="1">
      <c r="A133" s="591">
        <f>'Structural Eng. Est. C-Dorm MEN'!A134</f>
        <v>0</v>
      </c>
      <c r="B133" s="605">
        <f>'Structural Eng. Est. C-Dorm MEN'!B134</f>
        <v>0</v>
      </c>
      <c r="C133" s="732" t="str">
        <f>'Structural Eng. Est. C-Dorm MEN'!C134</f>
        <v/>
      </c>
      <c r="D133" s="606">
        <f>'Structural Eng. Est. C-Dorm MEN'!E134</f>
        <v>0</v>
      </c>
      <c r="E133" s="606">
        <f>'Structural Eng. Est. C-Dorm MEN'!F134</f>
        <v>0</v>
      </c>
      <c r="F133" s="606">
        <f>'Structural Eng. Est. C-Dorm MEN'!G134</f>
        <v>0</v>
      </c>
      <c r="G133" s="605">
        <f>'Structural Eng. Est. C-Dorm MEN'!H134</f>
        <v>0</v>
      </c>
      <c r="H133" s="606">
        <f>'Structural Eng. Est. C-Dorm MEN'!I134</f>
        <v>0</v>
      </c>
      <c r="I133" s="864"/>
      <c r="J133" s="820"/>
    </row>
    <row r="134" spans="1:10" s="255" customFormat="1">
      <c r="A134" s="591">
        <f>'Structural Eng. Est. C-Dorm MEN'!A135</f>
        <v>2</v>
      </c>
      <c r="B134" s="692">
        <f>'Structural Eng. Est. C-Dorm MEN'!B135</f>
        <v>7.02</v>
      </c>
      <c r="C134" s="669" t="str">
        <f>'Structural Eng. Est. C-Dorm MEN'!C135</f>
        <v>INSTALLATION OF NEW  SHOWER DOOR</v>
      </c>
      <c r="D134" s="724">
        <f>'Structural Eng. Est. C-Dorm MEN'!E135</f>
        <v>0</v>
      </c>
      <c r="E134" s="724">
        <f>'Structural Eng. Est. C-Dorm MEN'!F135</f>
        <v>0</v>
      </c>
      <c r="F134" s="724">
        <f>'Structural Eng. Est. C-Dorm MEN'!G135</f>
        <v>20</v>
      </c>
      <c r="G134" s="641">
        <f>'Structural Eng. Est. C-Dorm MEN'!H135</f>
        <v>20</v>
      </c>
      <c r="H134" s="720" t="str">
        <f>'Structural Eng. Est. C-Dorm MEN'!I135</f>
        <v>pcs</v>
      </c>
      <c r="I134" s="850">
        <f>'Structural Eng. Est. C-Dorm MEN'!J135</f>
        <v>0</v>
      </c>
      <c r="J134" s="821">
        <f>'Structural Eng. Est. C-Dorm MEN'!K135</f>
        <v>0</v>
      </c>
    </row>
    <row r="135" spans="1:10" s="255" customFormat="1" hidden="1">
      <c r="A135" s="591">
        <f>'Structural Eng. Est. C-Dorm MEN'!A136</f>
        <v>3</v>
      </c>
      <c r="B135" s="601" t="str">
        <f>'Structural Eng. Est. C-Dorm MEN'!B136</f>
        <v>7.02.01</v>
      </c>
      <c r="C135" s="731" t="str">
        <f>'Structural Eng. Est. C-Dorm MEN'!C136</f>
        <v>INSTALL HINGED SHOWER DOOR</v>
      </c>
      <c r="D135" s="606">
        <f>'Structural Eng. Est. C-Dorm MEN'!E136</f>
        <v>0</v>
      </c>
      <c r="E135" s="606">
        <f>'Structural Eng. Est. C-Dorm MEN'!F136</f>
        <v>0</v>
      </c>
      <c r="F135" s="606">
        <f>'Structural Eng. Est. C-Dorm MEN'!G136</f>
        <v>0</v>
      </c>
      <c r="G135" s="606">
        <f>'Structural Eng. Est. C-Dorm MEN'!H136</f>
        <v>0</v>
      </c>
      <c r="H135" s="606">
        <f>'Structural Eng. Est. C-Dorm MEN'!I136</f>
        <v>0</v>
      </c>
      <c r="I135" s="618">
        <f>'Structural Eng. Est. C-Dorm MEN'!J136</f>
        <v>0</v>
      </c>
      <c r="J135" s="690">
        <f>'Structural Eng. Est. C-Dorm MEN'!K136</f>
        <v>0</v>
      </c>
    </row>
    <row r="136" spans="1:10" s="255" customFormat="1" hidden="1">
      <c r="A136" s="591" t="e">
        <f>'Structural Eng. Est. C-Dorm MEN'!#REF!</f>
        <v>#REF!</v>
      </c>
      <c r="B136" s="601" t="e">
        <f>'Structural Eng. Est. C-Dorm MEN'!#REF!</f>
        <v>#REF!</v>
      </c>
      <c r="C136" s="731" t="e">
        <f>'Structural Eng. Est. C-Dorm MEN'!#REF!</f>
        <v>#REF!</v>
      </c>
      <c r="D136" s="606" t="e">
        <f>'Structural Eng. Est. C-Dorm MEN'!#REF!</f>
        <v>#REF!</v>
      </c>
      <c r="E136" s="606" t="e">
        <f>'Structural Eng. Est. C-Dorm MEN'!#REF!</f>
        <v>#REF!</v>
      </c>
      <c r="F136" s="606" t="e">
        <f>'Structural Eng. Est. C-Dorm MEN'!#REF!</f>
        <v>#REF!</v>
      </c>
      <c r="G136" s="606" t="e">
        <f>'Structural Eng. Est. C-Dorm MEN'!#REF!</f>
        <v>#REF!</v>
      </c>
      <c r="H136" s="606" t="e">
        <f>'Structural Eng. Est. C-Dorm MEN'!#REF!</f>
        <v>#REF!</v>
      </c>
      <c r="I136" s="618" t="e">
        <f>'Structural Eng. Est. C-Dorm MEN'!#REF!</f>
        <v>#REF!</v>
      </c>
      <c r="J136" s="690" t="e">
        <f>'Structural Eng. Est. C-Dorm MEN'!#REF!</f>
        <v>#REF!</v>
      </c>
    </row>
    <row r="137" spans="1:10" s="255" customFormat="1" hidden="1">
      <c r="A137" s="591">
        <f>'Structural Eng. Est. C-Dorm MEN'!A137</f>
        <v>3</v>
      </c>
      <c r="B137" s="601" t="str">
        <f>'Structural Eng. Est. C-Dorm MEN'!B137</f>
        <v>7.02.03</v>
      </c>
      <c r="C137" s="731" t="str">
        <f>'Structural Eng. Est. C-Dorm MEN'!C137</f>
        <v xml:space="preserve">CLEAN UP </v>
      </c>
      <c r="D137" s="606">
        <f>'Structural Eng. Est. C-Dorm MEN'!E137</f>
        <v>0</v>
      </c>
      <c r="E137" s="606">
        <f>'Structural Eng. Est. C-Dorm MEN'!F137</f>
        <v>0</v>
      </c>
      <c r="F137" s="606">
        <f>'Structural Eng. Est. C-Dorm MEN'!G137</f>
        <v>0</v>
      </c>
      <c r="G137" s="606">
        <f>'Structural Eng. Est. C-Dorm MEN'!H137</f>
        <v>0</v>
      </c>
      <c r="H137" s="606">
        <f>'Structural Eng. Est. C-Dorm MEN'!I137</f>
        <v>0</v>
      </c>
      <c r="I137" s="618">
        <f>'Structural Eng. Est. C-Dorm MEN'!J137</f>
        <v>0</v>
      </c>
      <c r="J137" s="690">
        <f>'Structural Eng. Est. C-Dorm MEN'!K137</f>
        <v>0</v>
      </c>
    </row>
    <row r="138" spans="1:10" s="255" customFormat="1">
      <c r="A138" s="591">
        <f>'Structural Eng. Est. C-Dorm MEN'!A138</f>
        <v>0</v>
      </c>
      <c r="B138" s="605">
        <f>'Structural Eng. Est. C-Dorm MEN'!B138</f>
        <v>0</v>
      </c>
      <c r="C138" s="731">
        <f>'Structural Eng. Est. C-Dorm MEN'!C138</f>
        <v>0</v>
      </c>
      <c r="D138" s="606">
        <f>'Structural Eng. Est. C-Dorm MEN'!E138</f>
        <v>0</v>
      </c>
      <c r="E138" s="606">
        <f>'Structural Eng. Est. C-Dorm MEN'!F138</f>
        <v>0</v>
      </c>
      <c r="F138" s="606">
        <f>'Structural Eng. Est. C-Dorm MEN'!G138</f>
        <v>0</v>
      </c>
      <c r="G138" s="605">
        <f>'Structural Eng. Est. C-Dorm MEN'!H138</f>
        <v>0</v>
      </c>
      <c r="H138" s="606">
        <f>'Structural Eng. Est. C-Dorm MEN'!I138</f>
        <v>0</v>
      </c>
      <c r="I138" s="864"/>
      <c r="J138" s="820"/>
    </row>
    <row r="139" spans="1:10" s="255" customFormat="1">
      <c r="A139" s="591">
        <f>'Structural Eng. Est. C-Dorm MEN'!A139</f>
        <v>2</v>
      </c>
      <c r="B139" s="945">
        <f>'Structural Eng. Est. C-Dorm MEN'!B139</f>
        <v>7.03</v>
      </c>
      <c r="C139" s="733" t="str">
        <f>'Structural Eng. Est. C-Dorm MEN'!C139</f>
        <v xml:space="preserve">INSTALLATION OF SINK WITH CABINET </v>
      </c>
      <c r="D139" s="724">
        <f>'Structural Eng. Est. C-Dorm MEN'!E139</f>
        <v>0</v>
      </c>
      <c r="E139" s="724">
        <f>'Structural Eng. Est. C-Dorm MEN'!F139</f>
        <v>0</v>
      </c>
      <c r="F139" s="724">
        <f>'Structural Eng. Est. C-Dorm MEN'!G139</f>
        <v>20</v>
      </c>
      <c r="G139" s="641">
        <f>'Structural Eng. Est. C-Dorm MEN'!H139</f>
        <v>20</v>
      </c>
      <c r="H139" s="724" t="str">
        <f>'Structural Eng. Est. C-Dorm MEN'!I139</f>
        <v>pcs</v>
      </c>
      <c r="I139" s="850">
        <f>'Structural Eng. Est. C-Dorm MEN'!J139</f>
        <v>0</v>
      </c>
      <c r="J139" s="821">
        <f>'Structural Eng. Est. C-Dorm MEN'!K139</f>
        <v>0</v>
      </c>
    </row>
    <row r="140" spans="1:10" s="255" customFormat="1" hidden="1">
      <c r="A140" s="591">
        <f>'Structural Eng. Est. C-Dorm MEN'!A140</f>
        <v>3</v>
      </c>
      <c r="B140" s="601" t="str">
        <f>'Structural Eng. Est. C-Dorm MEN'!B140</f>
        <v>7.03.01</v>
      </c>
      <c r="C140" s="731" t="str">
        <f>'Structural Eng. Est. C-Dorm MEN'!C140</f>
        <v xml:space="preserve">INSTALL SINK INCLUDING FAUCET &amp; SYFON </v>
      </c>
      <c r="D140" s="606">
        <f>'Structural Eng. Est. C-Dorm MEN'!E140</f>
        <v>0</v>
      </c>
      <c r="E140" s="606">
        <f>'Structural Eng. Est. C-Dorm MEN'!F140</f>
        <v>0</v>
      </c>
      <c r="F140" s="606">
        <f>'Structural Eng. Est. C-Dorm MEN'!G140</f>
        <v>0</v>
      </c>
      <c r="G140" s="606">
        <f>'Structural Eng. Est. C-Dorm MEN'!H140</f>
        <v>0</v>
      </c>
      <c r="H140" s="606">
        <f>'Structural Eng. Est. C-Dorm MEN'!I140</f>
        <v>0</v>
      </c>
      <c r="I140" s="618">
        <f>'Structural Eng. Est. C-Dorm MEN'!J140</f>
        <v>0</v>
      </c>
      <c r="J140" s="690">
        <f>'Structural Eng. Est. C-Dorm MEN'!K140</f>
        <v>0</v>
      </c>
    </row>
    <row r="141" spans="1:10" s="255" customFormat="1" hidden="1">
      <c r="A141" s="591">
        <f>'Structural Eng. Est. C-Dorm MEN'!A141</f>
        <v>3</v>
      </c>
      <c r="B141" s="601" t="str">
        <f>'Structural Eng. Est. C-Dorm MEN'!B141</f>
        <v>7.03.02</v>
      </c>
      <c r="C141" s="731" t="str">
        <f>'Structural Eng. Est. C-Dorm MEN'!C141</f>
        <v>ASSEMBLY OF SINK CABINET</v>
      </c>
      <c r="D141" s="606">
        <f>'Structural Eng. Est. C-Dorm MEN'!E141</f>
        <v>0</v>
      </c>
      <c r="E141" s="606">
        <f>'Structural Eng. Est. C-Dorm MEN'!F141</f>
        <v>0</v>
      </c>
      <c r="F141" s="606">
        <f>'Structural Eng. Est. C-Dorm MEN'!G141</f>
        <v>0</v>
      </c>
      <c r="G141" s="606">
        <f>'Structural Eng. Est. C-Dorm MEN'!H141</f>
        <v>0</v>
      </c>
      <c r="H141" s="606">
        <f>'Structural Eng. Est. C-Dorm MEN'!I141</f>
        <v>0</v>
      </c>
      <c r="I141" s="618">
        <f>'Structural Eng. Est. C-Dorm MEN'!J141</f>
        <v>0</v>
      </c>
      <c r="J141" s="690">
        <f>'Structural Eng. Est. C-Dorm MEN'!K141</f>
        <v>0</v>
      </c>
    </row>
    <row r="142" spans="1:10" s="255" customFormat="1" hidden="1">
      <c r="A142" s="591">
        <f>'Structural Eng. Est. C-Dorm MEN'!A142</f>
        <v>3</v>
      </c>
      <c r="B142" s="601" t="str">
        <f>'Structural Eng. Est. C-Dorm MEN'!B142</f>
        <v>7.03.03</v>
      </c>
      <c r="C142" s="731" t="str">
        <f>'Structural Eng. Est. C-Dorm MEN'!C142</f>
        <v>APPLY ANTI FUNGAL SILICONE IN JOINTS WHERE NEEDED</v>
      </c>
      <c r="D142" s="606">
        <f>'Structural Eng. Est. C-Dorm MEN'!E142</f>
        <v>0</v>
      </c>
      <c r="E142" s="606">
        <f>'Structural Eng. Est. C-Dorm MEN'!F142</f>
        <v>0</v>
      </c>
      <c r="F142" s="606">
        <f>'Structural Eng. Est. C-Dorm MEN'!G142</f>
        <v>0</v>
      </c>
      <c r="G142" s="606">
        <f>'Structural Eng. Est. C-Dorm MEN'!H142</f>
        <v>0</v>
      </c>
      <c r="H142" s="606">
        <f>'Structural Eng. Est. C-Dorm MEN'!I142</f>
        <v>0</v>
      </c>
      <c r="I142" s="618">
        <f>'Structural Eng. Est. C-Dorm MEN'!J142</f>
        <v>0</v>
      </c>
      <c r="J142" s="690">
        <f>'Structural Eng. Est. C-Dorm MEN'!K142</f>
        <v>0</v>
      </c>
    </row>
    <row r="143" spans="1:10" s="255" customFormat="1" hidden="1">
      <c r="A143" s="591">
        <f>'Structural Eng. Est. C-Dorm MEN'!A143</f>
        <v>3</v>
      </c>
      <c r="B143" s="601" t="str">
        <f>'Structural Eng. Est. C-Dorm MEN'!B143</f>
        <v>7.03.04</v>
      </c>
      <c r="C143" s="731" t="str">
        <f>'Structural Eng. Est. C-Dorm MEN'!C143</f>
        <v>ALL AUXILIARY MATERIAL TO BE INCLUDED</v>
      </c>
      <c r="D143" s="606">
        <f>'Structural Eng. Est. C-Dorm MEN'!E143</f>
        <v>0</v>
      </c>
      <c r="E143" s="606">
        <f>'Structural Eng. Est. C-Dorm MEN'!F143</f>
        <v>0</v>
      </c>
      <c r="F143" s="606">
        <f>'Structural Eng. Est. C-Dorm MEN'!G143</f>
        <v>0</v>
      </c>
      <c r="G143" s="606">
        <f>'Structural Eng. Est. C-Dorm MEN'!H143</f>
        <v>0</v>
      </c>
      <c r="H143" s="606">
        <f>'Structural Eng. Est. C-Dorm MEN'!I143</f>
        <v>0</v>
      </c>
      <c r="I143" s="618">
        <f>'Structural Eng. Est. C-Dorm MEN'!J143</f>
        <v>0</v>
      </c>
      <c r="J143" s="690">
        <f>'Structural Eng. Est. C-Dorm MEN'!K143</f>
        <v>0</v>
      </c>
    </row>
    <row r="144" spans="1:10" s="255" customFormat="1">
      <c r="A144" s="591">
        <f>'Structural Eng. Est. C-Dorm MEN'!A144</f>
        <v>0</v>
      </c>
      <c r="B144" s="605">
        <f>'Structural Eng. Est. C-Dorm MEN'!B144</f>
        <v>0</v>
      </c>
      <c r="C144" s="731">
        <f>'Structural Eng. Est. C-Dorm MEN'!C144</f>
        <v>0</v>
      </c>
      <c r="D144" s="606">
        <f>'Structural Eng. Est. C-Dorm MEN'!E144</f>
        <v>0</v>
      </c>
      <c r="E144" s="606">
        <f>'Structural Eng. Est. C-Dorm MEN'!F144</f>
        <v>0</v>
      </c>
      <c r="F144" s="606">
        <f>'Structural Eng. Est. C-Dorm MEN'!G144</f>
        <v>0</v>
      </c>
      <c r="G144" s="605">
        <f>'Structural Eng. Est. C-Dorm MEN'!H144</f>
        <v>0</v>
      </c>
      <c r="H144" s="606">
        <f>'Structural Eng. Est. C-Dorm MEN'!I144</f>
        <v>0</v>
      </c>
      <c r="I144" s="864"/>
      <c r="J144" s="820"/>
    </row>
    <row r="145" spans="1:10" s="255" customFormat="1">
      <c r="A145" s="591">
        <f>'Structural Eng. Est. C-Dorm MEN'!A145</f>
        <v>2</v>
      </c>
      <c r="B145" s="641">
        <f>'Structural Eng. Est. C-Dorm MEN'!B145</f>
        <v>7.04</v>
      </c>
      <c r="C145" s="734" t="str">
        <f>'Structural Eng. Est. C-Dorm MEN'!C145</f>
        <v>INSTALLATION SMALL SANITARY ITEMS</v>
      </c>
      <c r="D145" s="724">
        <f>'Structural Eng. Est. C-Dorm MEN'!E145</f>
        <v>0</v>
      </c>
      <c r="E145" s="724">
        <f>'Structural Eng. Est. C-Dorm MEN'!F145</f>
        <v>0</v>
      </c>
      <c r="F145" s="724">
        <f>'Structural Eng. Est. C-Dorm MEN'!G145</f>
        <v>0</v>
      </c>
      <c r="G145" s="641">
        <f>'Structural Eng. Est. C-Dorm MEN'!H145</f>
        <v>1</v>
      </c>
      <c r="H145" s="724" t="str">
        <f>'Structural Eng. Est. C-Dorm MEN'!I145</f>
        <v>lumpsum</v>
      </c>
      <c r="I145" s="850">
        <f>'Structural Eng. Est. C-Dorm MEN'!J145</f>
        <v>0</v>
      </c>
      <c r="J145" s="826">
        <f>'Structural Eng. Est. C-Dorm MEN'!K145</f>
        <v>0</v>
      </c>
    </row>
    <row r="146" spans="1:10" s="255" customFormat="1" hidden="1">
      <c r="A146" s="591">
        <f>'Structural Eng. Est. C-Dorm MEN'!A146</f>
        <v>3</v>
      </c>
      <c r="B146" s="601" t="str">
        <f>'Structural Eng. Est. C-Dorm MEN'!B146</f>
        <v>7.04.01</v>
      </c>
      <c r="C146" s="731" t="str">
        <f>'Structural Eng. Est. C-Dorm MEN'!C146</f>
        <v>INSTALL TOILET ROLL HOLDER</v>
      </c>
      <c r="D146" s="606">
        <f>'Structural Eng. Est. C-Dorm MEN'!E146</f>
        <v>0</v>
      </c>
      <c r="E146" s="606">
        <f>'Structural Eng. Est. C-Dorm MEN'!F146</f>
        <v>0</v>
      </c>
      <c r="F146" s="606">
        <f>'Structural Eng. Est. C-Dorm MEN'!G146</f>
        <v>20</v>
      </c>
      <c r="G146" s="606">
        <f>'Structural Eng. Est. C-Dorm MEN'!H146</f>
        <v>0</v>
      </c>
      <c r="H146" s="606" t="str">
        <f>'Structural Eng. Est. C-Dorm MEN'!I146</f>
        <v>pcs</v>
      </c>
      <c r="I146" s="618">
        <f>'Structural Eng. Est. C-Dorm MEN'!J146</f>
        <v>0</v>
      </c>
      <c r="J146" s="690">
        <f>'Structural Eng. Est. C-Dorm MEN'!K146</f>
        <v>0</v>
      </c>
    </row>
    <row r="147" spans="1:10" s="255" customFormat="1" hidden="1">
      <c r="A147" s="591">
        <f>'Structural Eng. Est. C-Dorm MEN'!A147</f>
        <v>3</v>
      </c>
      <c r="B147" s="601" t="str">
        <f>'Structural Eng. Est. C-Dorm MEN'!B147</f>
        <v>7.04.02</v>
      </c>
      <c r="C147" s="731" t="str">
        <f>'Structural Eng. Est. C-Dorm MEN'!C147</f>
        <v>INSTALL TOWEL BAR</v>
      </c>
      <c r="D147" s="606">
        <f>'Structural Eng. Est. C-Dorm MEN'!E147</f>
        <v>0</v>
      </c>
      <c r="E147" s="606">
        <f>'Structural Eng. Est. C-Dorm MEN'!F147</f>
        <v>0</v>
      </c>
      <c r="F147" s="606">
        <f>'Structural Eng. Est. C-Dorm MEN'!G147</f>
        <v>20</v>
      </c>
      <c r="G147" s="606">
        <f>'Structural Eng. Est. C-Dorm MEN'!H147</f>
        <v>0</v>
      </c>
      <c r="H147" s="606" t="str">
        <f>'Structural Eng. Est. C-Dorm MEN'!I147</f>
        <v>pcs</v>
      </c>
      <c r="I147" s="618">
        <f>'Structural Eng. Est. C-Dorm MEN'!J147</f>
        <v>0</v>
      </c>
      <c r="J147" s="690">
        <f>'Structural Eng. Est. C-Dorm MEN'!K147</f>
        <v>0</v>
      </c>
    </row>
    <row r="148" spans="1:10" s="255" customFormat="1" hidden="1">
      <c r="A148" s="591">
        <f>'Structural Eng. Est. C-Dorm MEN'!A148</f>
        <v>3</v>
      </c>
      <c r="B148" s="601" t="str">
        <f>'Structural Eng. Est. C-Dorm MEN'!B148</f>
        <v>7.04.03</v>
      </c>
      <c r="C148" s="731" t="str">
        <f>'Structural Eng. Est. C-Dorm MEN'!C148</f>
        <v>INSTALL ROBE HOOK</v>
      </c>
      <c r="D148" s="606">
        <f>'Structural Eng. Est. C-Dorm MEN'!E148</f>
        <v>0</v>
      </c>
      <c r="E148" s="606">
        <f>'Structural Eng. Est. C-Dorm MEN'!F148</f>
        <v>0</v>
      </c>
      <c r="F148" s="606">
        <f>'Structural Eng. Est. C-Dorm MEN'!G148</f>
        <v>20</v>
      </c>
      <c r="G148" s="606">
        <f>'Structural Eng. Est. C-Dorm MEN'!H148</f>
        <v>0</v>
      </c>
      <c r="H148" s="606" t="str">
        <f>'Structural Eng. Est. C-Dorm MEN'!I148</f>
        <v>pcs</v>
      </c>
      <c r="I148" s="618">
        <f>'Structural Eng. Est. C-Dorm MEN'!J148</f>
        <v>0</v>
      </c>
      <c r="J148" s="690">
        <f>'Structural Eng. Est. C-Dorm MEN'!K148</f>
        <v>0</v>
      </c>
    </row>
    <row r="149" spans="1:10" s="255" customFormat="1" hidden="1">
      <c r="A149" s="591">
        <f>'Structural Eng. Est. C-Dorm MEN'!A149</f>
        <v>3</v>
      </c>
      <c r="B149" s="601" t="str">
        <f>'Structural Eng. Est. C-Dorm MEN'!B149</f>
        <v>7.04.04</v>
      </c>
      <c r="C149" s="731" t="str">
        <f>'Structural Eng. Est. C-Dorm MEN'!C149</f>
        <v>INSTALL MIRROR WITH CABINET</v>
      </c>
      <c r="D149" s="606">
        <f>'Structural Eng. Est. C-Dorm MEN'!E149</f>
        <v>0</v>
      </c>
      <c r="E149" s="606">
        <f>'Structural Eng. Est. C-Dorm MEN'!F149</f>
        <v>0</v>
      </c>
      <c r="F149" s="606">
        <f>'Structural Eng. Est. C-Dorm MEN'!G149</f>
        <v>20</v>
      </c>
      <c r="G149" s="606">
        <f>'Structural Eng. Est. C-Dorm MEN'!H149</f>
        <v>0</v>
      </c>
      <c r="H149" s="606" t="str">
        <f>'Structural Eng. Est. C-Dorm MEN'!I149</f>
        <v>pcs</v>
      </c>
      <c r="I149" s="618">
        <f>'Structural Eng. Est. C-Dorm MEN'!J149</f>
        <v>0</v>
      </c>
      <c r="J149" s="690">
        <f>'Structural Eng. Est. C-Dorm MEN'!K149</f>
        <v>0</v>
      </c>
    </row>
    <row r="150" spans="1:10" s="255" customFormat="1">
      <c r="A150" s="591">
        <f>'Structural Eng. Est. C-Dorm MEN'!A151</f>
        <v>0</v>
      </c>
      <c r="B150" s="605">
        <f>'Structural Eng. Est. C-Dorm MEN'!B151</f>
        <v>0</v>
      </c>
      <c r="C150" s="731">
        <f>'Structural Eng. Est. C-Dorm MEN'!C151</f>
        <v>0</v>
      </c>
      <c r="D150" s="606">
        <f>'Structural Eng. Est. C-Dorm MEN'!E151</f>
        <v>0</v>
      </c>
      <c r="E150" s="606">
        <f>'Structural Eng. Est. C-Dorm MEN'!F151</f>
        <v>0</v>
      </c>
      <c r="F150" s="606">
        <f>'Structural Eng. Est. C-Dorm MEN'!G151</f>
        <v>0</v>
      </c>
      <c r="G150" s="605">
        <f>'Structural Eng. Est. C-Dorm MEN'!H151</f>
        <v>0</v>
      </c>
      <c r="H150" s="606">
        <f>'Structural Eng. Est. C-Dorm MEN'!I151</f>
        <v>0</v>
      </c>
      <c r="I150" s="864"/>
      <c r="J150" s="820"/>
    </row>
    <row r="151" spans="1:10" s="255" customFormat="1">
      <c r="A151" s="591">
        <f>'Structural Eng. Est. C-Dorm MEN'!A152</f>
        <v>2</v>
      </c>
      <c r="B151" s="803">
        <f>'Structural Eng. Est. C-Dorm MEN'!B152</f>
        <v>7.05</v>
      </c>
      <c r="C151" s="669" t="str">
        <f>'Structural Eng. Est. C-Dorm MEN'!C152</f>
        <v xml:space="preserve">INSTALLATION OF FURNITURE. </v>
      </c>
      <c r="D151" s="720">
        <f>'Structural Eng. Est. C-Dorm MEN'!E152</f>
        <v>0</v>
      </c>
      <c r="E151" s="720">
        <f>'Structural Eng. Est. C-Dorm MEN'!F152</f>
        <v>0</v>
      </c>
      <c r="F151" s="720">
        <f>'Structural Eng. Est. C-Dorm MEN'!G152</f>
        <v>0</v>
      </c>
      <c r="G151" s="692">
        <f>'Structural Eng. Est. C-Dorm MEN'!H152</f>
        <v>1</v>
      </c>
      <c r="H151" s="720" t="str">
        <f>'Structural Eng. Est. C-Dorm MEN'!I152</f>
        <v>lumpsum</v>
      </c>
      <c r="I151" s="856">
        <f>'Structural Eng. Est. C-Dorm MEN'!J152</f>
        <v>0</v>
      </c>
      <c r="J151" s="821">
        <f>'Structural Eng. Est. C-Dorm MEN'!K152</f>
        <v>0</v>
      </c>
    </row>
    <row r="152" spans="1:10" s="255" customFormat="1" hidden="1">
      <c r="A152" s="591">
        <f>'Structural Eng. Est. C-Dorm MEN'!A153</f>
        <v>3</v>
      </c>
      <c r="B152" s="601" t="str">
        <f>'Structural Eng. Est. C-Dorm MEN'!B153</f>
        <v>7.05.01</v>
      </c>
      <c r="C152" s="735" t="str">
        <f>'Structural Eng. Est. C-Dorm MEN'!C153</f>
        <v>FURNISH ROOMS WITH THE EXISTING OR NEW FURNITURE.</v>
      </c>
      <c r="D152" s="617">
        <f>'Structural Eng. Est. C-Dorm MEN'!E153</f>
        <v>0</v>
      </c>
      <c r="E152" s="617">
        <f>'Structural Eng. Est. C-Dorm MEN'!F153</f>
        <v>0</v>
      </c>
      <c r="F152" s="617">
        <f>'Structural Eng. Est. C-Dorm MEN'!G153</f>
        <v>0</v>
      </c>
      <c r="G152" s="617">
        <f>'Structural Eng. Est. C-Dorm MEN'!H153</f>
        <v>0</v>
      </c>
      <c r="H152" s="617">
        <f>'Structural Eng. Est. C-Dorm MEN'!I153</f>
        <v>0</v>
      </c>
      <c r="I152" s="730">
        <f>'Structural Eng. Est. C-Dorm MEN'!J153</f>
        <v>0</v>
      </c>
      <c r="J152" s="736">
        <f>'Structural Eng. Est. C-Dorm MEN'!K153</f>
        <v>0</v>
      </c>
    </row>
    <row r="153" spans="1:10" s="255" customFormat="1" ht="24" hidden="1">
      <c r="A153" s="591">
        <f>'Structural Eng. Est. C-Dorm MEN'!A154</f>
        <v>3</v>
      </c>
      <c r="B153" s="601" t="str">
        <f>'Structural Eng. Est. C-Dorm MEN'!B154</f>
        <v>7.05.02</v>
      </c>
      <c r="C153" s="731" t="str">
        <f>'Structural Eng. Est. C-Dorm MEN'!C154</f>
        <v>INSTALL/ASSEMBLE EACH ELEMENT ON ITS PLACE ACCORDING THE TECHNICAL DRAWINGS.</v>
      </c>
      <c r="D153" s="606">
        <f>'Structural Eng. Est. C-Dorm MEN'!E154</f>
        <v>0</v>
      </c>
      <c r="E153" s="606">
        <f>'Structural Eng. Est. C-Dorm MEN'!F154</f>
        <v>0</v>
      </c>
      <c r="F153" s="606">
        <f>'Structural Eng. Est. C-Dorm MEN'!G154</f>
        <v>0</v>
      </c>
      <c r="G153" s="606">
        <f>'Structural Eng. Est. C-Dorm MEN'!H154</f>
        <v>0</v>
      </c>
      <c r="H153" s="606">
        <f>'Structural Eng. Est. C-Dorm MEN'!I154</f>
        <v>0</v>
      </c>
      <c r="I153" s="618">
        <f>'Structural Eng. Est. C-Dorm MEN'!J154</f>
        <v>0</v>
      </c>
      <c r="J153" s="690">
        <f>'Structural Eng. Est. C-Dorm MEN'!K154</f>
        <v>0</v>
      </c>
    </row>
    <row r="154" spans="1:10" s="1" customFormat="1" ht="8.25" customHeight="1" thickBot="1">
      <c r="A154" s="591">
        <f>'Structural Eng. Est. C-Dorm MEN'!A155</f>
        <v>0</v>
      </c>
      <c r="B154" s="708">
        <f>'Structural Eng. Est. C-Dorm MEN'!B155</f>
        <v>0</v>
      </c>
      <c r="C154" s="737" t="str">
        <f>'Structural Eng. Est. C-Dorm MEN'!C155</f>
        <v/>
      </c>
      <c r="D154" s="709">
        <f>'Structural Eng. Est. C-Dorm MEN'!E155</f>
        <v>0</v>
      </c>
      <c r="E154" s="709">
        <f>'Structural Eng. Est. C-Dorm MEN'!F155</f>
        <v>0</v>
      </c>
      <c r="F154" s="708">
        <f>'Structural Eng. Est. C-Dorm MEN'!G155</f>
        <v>0</v>
      </c>
      <c r="G154" s="708">
        <f>'Structural Eng. Est. C-Dorm MEN'!H155</f>
        <v>0</v>
      </c>
      <c r="H154" s="709">
        <f>'Structural Eng. Est. C-Dorm MEN'!I155</f>
        <v>0</v>
      </c>
      <c r="I154" s="865"/>
      <c r="J154" s="828"/>
    </row>
    <row r="155" spans="1:10" ht="14.4" thickBot="1">
      <c r="A155" s="579">
        <f>'Structural Eng. Est. C-Dorm MEN'!A156</f>
        <v>0</v>
      </c>
      <c r="B155" s="579">
        <f>'Structural Eng. Est. C-Dorm MEN'!B156</f>
        <v>0</v>
      </c>
      <c r="C155" s="579">
        <f>'Structural Eng. Est. C-Dorm MEN'!C156</f>
        <v>0</v>
      </c>
      <c r="D155" s="579">
        <f>'Structural Eng. Est. C-Dorm MEN'!E156</f>
        <v>0</v>
      </c>
      <c r="E155" s="579">
        <f>'Structural Eng. Est. C-Dorm MEN'!F156</f>
        <v>0</v>
      </c>
      <c r="F155" s="579">
        <f>'Structural Eng. Est. C-Dorm MEN'!G156</f>
        <v>0</v>
      </c>
      <c r="G155" s="579">
        <f>'Structural Eng. Est. C-Dorm MEN'!H156</f>
        <v>0</v>
      </c>
      <c r="H155" s="579">
        <f>'Structural Eng. Est. C-Dorm MEN'!I156</f>
        <v>0</v>
      </c>
      <c r="I155" s="738" t="str">
        <f>'Structural Eng. Est. C-Dorm MEN'!J156</f>
        <v>TOTAL PRICE</v>
      </c>
      <c r="J155" s="872">
        <f>SUM(J12+J32+J53+J65+J82+J124+J129)</f>
        <v>0</v>
      </c>
    </row>
    <row r="156" spans="1:10">
      <c r="A156" s="579">
        <f>'Structural Eng. Est. C-Dorm MEN'!A157</f>
        <v>0</v>
      </c>
      <c r="B156" s="579">
        <f>'Structural Eng. Est. C-Dorm MEN'!B157</f>
        <v>0</v>
      </c>
      <c r="C156" s="579">
        <f>'Structural Eng. Est. C-Dorm MEN'!C157</f>
        <v>0</v>
      </c>
      <c r="D156" s="579">
        <f>'Structural Eng. Est. C-Dorm MEN'!E157</f>
        <v>0</v>
      </c>
      <c r="E156" s="579">
        <f>'Structural Eng. Est. C-Dorm MEN'!F157</f>
        <v>0</v>
      </c>
      <c r="F156" s="579">
        <f>'Structural Eng. Est. C-Dorm MEN'!G157</f>
        <v>0</v>
      </c>
      <c r="G156" s="579">
        <f>'Structural Eng. Est. C-Dorm MEN'!H157</f>
        <v>0</v>
      </c>
      <c r="H156" s="579">
        <f>'Structural Eng. Est. C-Dorm MEN'!I157</f>
        <v>0</v>
      </c>
      <c r="I156" s="804">
        <f>'Structural Eng. Est. C-Dorm MEN'!J157</f>
        <v>0</v>
      </c>
      <c r="J156" s="824">
        <f>'Structural Eng. Est. C-Dorm MEN'!K157</f>
        <v>0</v>
      </c>
    </row>
  </sheetData>
  <autoFilter ref="A1:A156" xr:uid="{AE1FA4C1-CCFB-4286-822E-B164706EF29B}">
    <filterColumn colId="0">
      <filters blank="1">
        <filter val="1"/>
        <filter val="2"/>
      </filters>
    </filterColumn>
  </autoFilter>
  <mergeCells count="13">
    <mergeCell ref="B10:J10"/>
    <mergeCell ref="B2:J2"/>
    <mergeCell ref="G3:H3"/>
    <mergeCell ref="I3:J3"/>
    <mergeCell ref="G4:H4"/>
    <mergeCell ref="I4:J4"/>
    <mergeCell ref="G5:H5"/>
    <mergeCell ref="I5:J5"/>
    <mergeCell ref="G6:H6"/>
    <mergeCell ref="I6:J6"/>
    <mergeCell ref="G7:H7"/>
    <mergeCell ref="I7:J7"/>
    <mergeCell ref="I8:J8"/>
  </mergeCells>
  <pageMargins left="0.25" right="0.25" top="0.75" bottom="0.75" header="0.3" footer="0.3"/>
  <pageSetup paperSize="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2E064-FB9A-4C0D-A69E-7F943071C356}">
  <sheetPr>
    <pageSetUpPr fitToPage="1"/>
  </sheetPr>
  <dimension ref="A1:N56"/>
  <sheetViews>
    <sheetView topLeftCell="A31" zoomScaleNormal="100" workbookViewId="0">
      <selection activeCell="B12" sqref="B12:K12"/>
    </sheetView>
  </sheetViews>
  <sheetFormatPr defaultColWidth="9.109375" defaultRowHeight="13.8"/>
  <cols>
    <col min="1" max="1" width="4.6640625" style="1" customWidth="1"/>
    <col min="2" max="2" width="7.44140625" style="1" customWidth="1"/>
    <col min="3" max="3" width="39.109375" style="1" customWidth="1"/>
    <col min="4" max="4" width="16.33203125" style="1" customWidth="1"/>
    <col min="5" max="5" width="13.6640625" style="1" hidden="1" customWidth="1"/>
    <col min="6" max="6" width="14.109375" style="52" customWidth="1"/>
    <col min="7" max="7" width="14.109375" style="1" customWidth="1"/>
    <col min="8" max="8" width="14.88671875" style="73" hidden="1" customWidth="1"/>
    <col min="9" max="10" width="13.44140625" style="73" customWidth="1"/>
    <col min="11" max="11" width="18.5546875" style="73" customWidth="1"/>
    <col min="12" max="12" width="7.5546875" style="1" customWidth="1"/>
    <col min="13" max="13" width="8.33203125" style="1" bestFit="1" customWidth="1"/>
    <col min="14" max="14" width="10.6640625" style="1" bestFit="1" customWidth="1"/>
    <col min="15" max="16384" width="9.109375" style="1"/>
  </cols>
  <sheetData>
    <row r="1" spans="1:14" ht="6" customHeight="1" thickBot="1"/>
    <row r="2" spans="1:14" ht="19.5" customHeight="1" thickBot="1">
      <c r="A2" s="2"/>
      <c r="B2" s="1251" t="s">
        <v>48</v>
      </c>
      <c r="C2" s="1252"/>
      <c r="D2" s="1253"/>
      <c r="E2" s="1253"/>
      <c r="F2" s="1253"/>
      <c r="G2" s="1253"/>
      <c r="H2" s="1253"/>
      <c r="I2" s="1253"/>
      <c r="J2" s="1253"/>
      <c r="K2" s="1254"/>
    </row>
    <row r="3" spans="1:14">
      <c r="A3" s="2"/>
      <c r="B3" s="1255" t="s">
        <v>1</v>
      </c>
      <c r="C3" s="1256"/>
      <c r="D3" s="1" t="s">
        <v>56</v>
      </c>
      <c r="E3" s="3"/>
      <c r="F3" s="243"/>
      <c r="G3" s="3"/>
      <c r="H3" s="76"/>
      <c r="I3" s="76"/>
      <c r="J3" s="76"/>
      <c r="K3" s="74"/>
    </row>
    <row r="4" spans="1:14">
      <c r="A4" s="2"/>
      <c r="B4" s="1245" t="s">
        <v>0</v>
      </c>
      <c r="C4" s="1246"/>
      <c r="D4" s="1" t="s">
        <v>57</v>
      </c>
      <c r="K4" s="75"/>
    </row>
    <row r="5" spans="1:14">
      <c r="A5" s="2"/>
      <c r="B5" s="1245" t="s">
        <v>2</v>
      </c>
      <c r="C5" s="1246"/>
      <c r="D5" s="1" t="s">
        <v>58</v>
      </c>
      <c r="K5" s="75"/>
    </row>
    <row r="6" spans="1:14">
      <c r="A6" s="2"/>
      <c r="B6" s="1245" t="s">
        <v>3</v>
      </c>
      <c r="C6" s="1246"/>
      <c r="D6" s="1" t="s">
        <v>59</v>
      </c>
      <c r="K6" s="75"/>
    </row>
    <row r="7" spans="1:14">
      <c r="A7" s="2"/>
      <c r="B7" s="1245" t="s">
        <v>4</v>
      </c>
      <c r="C7" s="1246"/>
      <c r="K7" s="75"/>
    </row>
    <row r="8" spans="1:14">
      <c r="A8" s="2"/>
      <c r="B8" s="1245" t="s">
        <v>5</v>
      </c>
      <c r="C8" s="1246"/>
      <c r="D8" s="1" t="s">
        <v>60</v>
      </c>
      <c r="K8" s="75"/>
    </row>
    <row r="9" spans="1:14" ht="7.5" customHeight="1" thickBot="1">
      <c r="A9" s="2"/>
      <c r="K9" s="75"/>
    </row>
    <row r="10" spans="1:14" ht="14.4" thickBot="1">
      <c r="B10" s="1247" t="s">
        <v>244</v>
      </c>
      <c r="C10" s="1248"/>
      <c r="D10" s="1248"/>
      <c r="E10" s="1248"/>
      <c r="F10" s="1248"/>
      <c r="G10" s="1248"/>
      <c r="H10" s="1248"/>
      <c r="I10" s="1248"/>
      <c r="J10" s="1248"/>
      <c r="K10" s="1249"/>
      <c r="L10" s="77"/>
      <c r="M10" s="77"/>
      <c r="N10" s="77"/>
    </row>
    <row r="11" spans="1:14" ht="31.2" customHeight="1" thickBot="1">
      <c r="B11" s="78" t="s">
        <v>85</v>
      </c>
      <c r="C11" s="78" t="s">
        <v>7</v>
      </c>
      <c r="D11" s="87" t="s">
        <v>49</v>
      </c>
      <c r="E11" s="79" t="s">
        <v>13</v>
      </c>
      <c r="F11" s="244" t="s">
        <v>87</v>
      </c>
      <c r="G11" s="80" t="s">
        <v>9</v>
      </c>
      <c r="H11" s="80" t="s">
        <v>65</v>
      </c>
      <c r="I11" s="80" t="s">
        <v>10</v>
      </c>
      <c r="J11" s="80" t="s">
        <v>86</v>
      </c>
      <c r="K11" s="88" t="s">
        <v>50</v>
      </c>
      <c r="L11" s="77"/>
      <c r="M11" s="77"/>
      <c r="N11" s="77"/>
    </row>
    <row r="12" spans="1:14" ht="31.2" customHeight="1" thickBot="1">
      <c r="B12" s="1247" t="s">
        <v>88</v>
      </c>
      <c r="C12" s="1248"/>
      <c r="D12" s="1248"/>
      <c r="E12" s="1248"/>
      <c r="F12" s="1248"/>
      <c r="G12" s="1248"/>
      <c r="H12" s="1248"/>
      <c r="I12" s="1248"/>
      <c r="J12" s="1248"/>
      <c r="K12" s="1249"/>
      <c r="L12" s="77"/>
      <c r="M12" s="77"/>
      <c r="N12" s="77"/>
    </row>
    <row r="13" spans="1:14" ht="15.75" customHeight="1" thickBot="1">
      <c r="B13" s="105">
        <v>1</v>
      </c>
      <c r="C13" s="1250" t="s">
        <v>61</v>
      </c>
      <c r="D13" s="1231"/>
      <c r="E13" s="1231"/>
      <c r="F13" s="1231"/>
      <c r="G13" s="1231"/>
      <c r="H13" s="1231"/>
      <c r="I13" s="1231"/>
      <c r="J13" s="1231"/>
      <c r="K13" s="1232"/>
      <c r="L13" s="77"/>
      <c r="M13" s="77"/>
      <c r="N13" s="77"/>
    </row>
    <row r="14" spans="1:14" ht="75.75" customHeight="1">
      <c r="B14" s="120">
        <v>1.01</v>
      </c>
      <c r="C14" s="106" t="s">
        <v>62</v>
      </c>
      <c r="D14" s="107" t="s">
        <v>52</v>
      </c>
      <c r="E14" s="107">
        <v>1</v>
      </c>
      <c r="F14" s="161">
        <v>280</v>
      </c>
      <c r="G14" s="106" t="s">
        <v>89</v>
      </c>
      <c r="H14" s="108">
        <v>573</v>
      </c>
      <c r="I14" s="109">
        <v>16</v>
      </c>
      <c r="J14" s="109">
        <f>F14*I14</f>
        <v>4480</v>
      </c>
      <c r="K14" s="102"/>
      <c r="L14" s="77"/>
      <c r="M14" s="77"/>
      <c r="N14" s="77"/>
    </row>
    <row r="15" spans="1:14" ht="9.75" customHeight="1" thickBot="1">
      <c r="B15" s="121"/>
      <c r="C15" s="110"/>
      <c r="D15" s="111"/>
      <c r="E15" s="112"/>
      <c r="F15" s="245"/>
      <c r="G15" s="113"/>
      <c r="H15" s="114"/>
      <c r="I15" s="115"/>
      <c r="J15" s="114"/>
      <c r="K15" s="91"/>
      <c r="L15" s="77"/>
      <c r="M15" s="77"/>
      <c r="N15" s="77"/>
    </row>
    <row r="16" spans="1:14" ht="15" customHeight="1" thickBot="1">
      <c r="B16" s="122">
        <v>2</v>
      </c>
      <c r="C16" s="1241" t="s">
        <v>69</v>
      </c>
      <c r="D16" s="1242"/>
      <c r="E16" s="1242"/>
      <c r="F16" s="1242"/>
      <c r="G16" s="1242"/>
      <c r="H16" s="1242"/>
      <c r="I16" s="1242"/>
      <c r="J16" s="1242"/>
      <c r="K16" s="1243"/>
      <c r="L16" s="77"/>
      <c r="M16" s="77"/>
      <c r="N16" s="77"/>
    </row>
    <row r="17" spans="2:14" ht="75" customHeight="1">
      <c r="B17" s="107">
        <v>2.0099999999999998</v>
      </c>
      <c r="C17" s="106" t="s">
        <v>70</v>
      </c>
      <c r="D17" s="123" t="s">
        <v>67</v>
      </c>
      <c r="E17" s="124"/>
      <c r="F17" s="200">
        <v>280</v>
      </c>
      <c r="G17" s="125" t="s">
        <v>89</v>
      </c>
      <c r="H17" s="126">
        <v>44.99</v>
      </c>
      <c r="I17" s="127">
        <v>52</v>
      </c>
      <c r="J17" s="128">
        <f>F17*I17</f>
        <v>14560</v>
      </c>
      <c r="K17" s="102"/>
      <c r="L17" s="77"/>
      <c r="M17" s="77"/>
      <c r="N17" s="77"/>
    </row>
    <row r="18" spans="2:14" ht="75.75" customHeight="1">
      <c r="B18" s="129">
        <v>2.02</v>
      </c>
      <c r="C18" s="130" t="s">
        <v>78</v>
      </c>
      <c r="D18" s="131" t="s">
        <v>55</v>
      </c>
      <c r="E18" s="132"/>
      <c r="F18" s="187">
        <v>280</v>
      </c>
      <c r="G18" s="117" t="s">
        <v>89</v>
      </c>
      <c r="H18" s="133">
        <v>34</v>
      </c>
      <c r="I18" s="134">
        <v>40</v>
      </c>
      <c r="J18" s="134">
        <f>F18*I18</f>
        <v>11200</v>
      </c>
      <c r="K18" s="135"/>
      <c r="L18" s="77"/>
      <c r="M18" s="77"/>
      <c r="N18" s="77"/>
    </row>
    <row r="19" spans="2:14" ht="9.75" customHeight="1" thickBot="1">
      <c r="B19" s="136"/>
      <c r="C19" s="113"/>
      <c r="D19" s="112"/>
      <c r="E19" s="137"/>
      <c r="F19" s="246"/>
      <c r="G19" s="139"/>
      <c r="H19" s="140"/>
      <c r="I19" s="91"/>
      <c r="J19" s="91"/>
      <c r="K19" s="95"/>
      <c r="L19" s="77"/>
      <c r="M19" s="77"/>
      <c r="N19" s="77"/>
    </row>
    <row r="20" spans="2:14" ht="15" customHeight="1" thickBot="1">
      <c r="B20" s="122">
        <v>3</v>
      </c>
      <c r="C20" s="1231" t="s">
        <v>71</v>
      </c>
      <c r="D20" s="1231"/>
      <c r="E20" s="1231"/>
      <c r="F20" s="1231"/>
      <c r="G20" s="1231"/>
      <c r="H20" s="1231"/>
      <c r="I20" s="1231"/>
      <c r="J20" s="1231"/>
      <c r="K20" s="1232"/>
      <c r="L20" s="77"/>
      <c r="M20" s="77"/>
      <c r="N20" s="77"/>
    </row>
    <row r="21" spans="2:14" ht="75.75" customHeight="1">
      <c r="B21" s="107">
        <v>3.01</v>
      </c>
      <c r="C21" s="106" t="s">
        <v>72</v>
      </c>
      <c r="D21" s="123" t="s">
        <v>67</v>
      </c>
      <c r="E21" s="124"/>
      <c r="F21" s="186">
        <v>280</v>
      </c>
      <c r="G21" s="116" t="s">
        <v>89</v>
      </c>
      <c r="H21" s="126">
        <v>79.989999999999995</v>
      </c>
      <c r="I21" s="127">
        <v>92</v>
      </c>
      <c r="J21" s="127">
        <f>F21*I21</f>
        <v>25760</v>
      </c>
      <c r="K21" s="102"/>
      <c r="L21" s="77"/>
      <c r="M21" s="77"/>
      <c r="N21" s="77"/>
    </row>
    <row r="22" spans="2:14" ht="74.25" customHeight="1">
      <c r="B22" s="130">
        <v>3.02</v>
      </c>
      <c r="C22" s="130" t="s">
        <v>73</v>
      </c>
      <c r="D22" s="131" t="s">
        <v>67</v>
      </c>
      <c r="E22" s="132"/>
      <c r="F22" s="187">
        <v>280</v>
      </c>
      <c r="G22" s="117" t="s">
        <v>89</v>
      </c>
      <c r="H22" s="142">
        <v>89.99</v>
      </c>
      <c r="I22" s="143">
        <v>105</v>
      </c>
      <c r="J22" s="144">
        <f t="shared" ref="J22:J24" si="0">F22*I22</f>
        <v>29400</v>
      </c>
      <c r="K22" s="135"/>
      <c r="L22" s="77"/>
      <c r="M22" s="85"/>
      <c r="N22" s="77"/>
    </row>
    <row r="23" spans="2:14" ht="74.25" customHeight="1">
      <c r="B23" s="129">
        <v>3.03</v>
      </c>
      <c r="C23" s="130" t="s">
        <v>77</v>
      </c>
      <c r="D23" s="131" t="s">
        <v>55</v>
      </c>
      <c r="E23" s="132"/>
      <c r="F23" s="187">
        <v>280</v>
      </c>
      <c r="G23" s="117" t="s">
        <v>89</v>
      </c>
      <c r="H23" s="142">
        <v>44</v>
      </c>
      <c r="I23" s="145">
        <v>51</v>
      </c>
      <c r="J23" s="134">
        <f t="shared" si="0"/>
        <v>14280</v>
      </c>
      <c r="K23" s="135"/>
      <c r="M23" s="77"/>
      <c r="N23" s="77"/>
    </row>
    <row r="24" spans="2:14" ht="67.5" customHeight="1">
      <c r="B24" s="130">
        <v>3.04</v>
      </c>
      <c r="C24" s="130" t="s">
        <v>92</v>
      </c>
      <c r="D24" s="131" t="s">
        <v>52</v>
      </c>
      <c r="E24" s="132"/>
      <c r="F24" s="187">
        <v>280</v>
      </c>
      <c r="G24" s="118" t="s">
        <v>89</v>
      </c>
      <c r="H24" s="146">
        <v>2484</v>
      </c>
      <c r="I24" s="145">
        <v>70</v>
      </c>
      <c r="J24" s="147">
        <f t="shared" si="0"/>
        <v>19600</v>
      </c>
      <c r="K24" s="135"/>
      <c r="L24" s="77"/>
      <c r="M24" s="85"/>
      <c r="N24" s="77"/>
    </row>
    <row r="25" spans="2:14" ht="9" customHeight="1" thickBot="1">
      <c r="B25" s="148"/>
      <c r="C25" s="149"/>
      <c r="D25" s="111"/>
      <c r="E25" s="137"/>
      <c r="F25" s="247"/>
      <c r="G25" s="139"/>
      <c r="H25" s="150"/>
      <c r="I25" s="119"/>
      <c r="J25" s="119"/>
      <c r="K25" s="95"/>
      <c r="L25" s="77"/>
      <c r="M25" s="85"/>
      <c r="N25" s="77"/>
    </row>
    <row r="26" spans="2:14" ht="15" customHeight="1" thickBot="1">
      <c r="B26" s="122">
        <v>4</v>
      </c>
      <c r="C26" s="1241" t="s">
        <v>79</v>
      </c>
      <c r="D26" s="1242"/>
      <c r="E26" s="1242"/>
      <c r="F26" s="1242"/>
      <c r="G26" s="1242"/>
      <c r="H26" s="1242"/>
      <c r="I26" s="1242"/>
      <c r="J26" s="1242"/>
      <c r="K26" s="1243"/>
      <c r="L26" s="77"/>
      <c r="M26" s="77"/>
      <c r="N26" s="77"/>
    </row>
    <row r="27" spans="2:14" ht="74.25" customHeight="1">
      <c r="B27" s="107">
        <v>4.01</v>
      </c>
      <c r="C27" s="106" t="s">
        <v>81</v>
      </c>
      <c r="D27" s="123" t="s">
        <v>80</v>
      </c>
      <c r="E27" s="123"/>
      <c r="F27" s="200">
        <v>280</v>
      </c>
      <c r="G27" s="107" t="s">
        <v>89</v>
      </c>
      <c r="H27" s="151">
        <v>9000</v>
      </c>
      <c r="I27" s="127">
        <v>250</v>
      </c>
      <c r="J27" s="127">
        <f>F27*I27</f>
        <v>70000</v>
      </c>
      <c r="K27" s="102"/>
      <c r="L27" s="77"/>
      <c r="M27" s="77"/>
      <c r="N27" s="77"/>
    </row>
    <row r="28" spans="2:14" ht="34.5" customHeight="1">
      <c r="B28" s="152">
        <v>4.0199999999999996</v>
      </c>
      <c r="C28" s="130" t="s">
        <v>83</v>
      </c>
      <c r="D28" s="131" t="s">
        <v>82</v>
      </c>
      <c r="E28" s="131"/>
      <c r="F28" s="197">
        <v>280</v>
      </c>
      <c r="G28" s="153" t="s">
        <v>89</v>
      </c>
      <c r="H28" s="154">
        <v>5</v>
      </c>
      <c r="I28" s="145">
        <v>6</v>
      </c>
      <c r="J28" s="155">
        <f>F28*I28</f>
        <v>1680</v>
      </c>
      <c r="K28" s="156"/>
      <c r="L28" s="101"/>
      <c r="M28" s="77"/>
      <c r="N28" s="77"/>
    </row>
    <row r="29" spans="2:14" ht="9" customHeight="1" thickBot="1">
      <c r="B29" s="157"/>
      <c r="C29" s="157"/>
      <c r="D29" s="158"/>
      <c r="E29" s="158"/>
      <c r="F29" s="248"/>
      <c r="G29" s="119"/>
      <c r="H29" s="159"/>
      <c r="I29" s="91"/>
      <c r="J29" s="91"/>
      <c r="K29" s="90"/>
      <c r="L29" s="77"/>
      <c r="M29" s="77"/>
      <c r="N29" s="77"/>
    </row>
    <row r="30" spans="2:14" ht="15" customHeight="1" thickBot="1">
      <c r="B30" s="199">
        <v>5</v>
      </c>
      <c r="C30" s="1236" t="s">
        <v>102</v>
      </c>
      <c r="D30" s="1237"/>
      <c r="E30" s="1237"/>
      <c r="F30" s="1237"/>
      <c r="G30" s="1237"/>
      <c r="H30" s="1237"/>
      <c r="I30" s="1237"/>
      <c r="J30" s="1237"/>
      <c r="K30" s="1238"/>
      <c r="L30" s="225"/>
      <c r="M30" s="77"/>
      <c r="N30" s="77"/>
    </row>
    <row r="31" spans="2:14" ht="27.6">
      <c r="B31" s="200">
        <v>5.01</v>
      </c>
      <c r="C31" s="163" t="s">
        <v>103</v>
      </c>
      <c r="D31" s="164"/>
      <c r="E31" s="164"/>
      <c r="F31" s="200">
        <v>280</v>
      </c>
      <c r="G31" s="162" t="s">
        <v>89</v>
      </c>
      <c r="H31" s="193"/>
      <c r="I31" s="179"/>
      <c r="J31" s="179"/>
      <c r="K31" s="194"/>
      <c r="L31" s="77" t="s">
        <v>247</v>
      </c>
      <c r="M31" s="77"/>
      <c r="N31" s="77"/>
    </row>
    <row r="32" spans="2:14" ht="9" customHeight="1" thickBot="1">
      <c r="B32" s="157"/>
      <c r="C32" s="157"/>
      <c r="D32" s="158"/>
      <c r="E32" s="158"/>
      <c r="F32" s="248"/>
      <c r="G32" s="119"/>
      <c r="H32" s="159"/>
      <c r="I32" s="91"/>
      <c r="J32" s="91"/>
      <c r="K32" s="90"/>
      <c r="L32" s="77"/>
      <c r="M32" s="85"/>
      <c r="N32" s="77"/>
    </row>
    <row r="33" spans="1:14" ht="15.75" customHeight="1" thickBot="1">
      <c r="B33" s="199">
        <v>6</v>
      </c>
      <c r="C33" s="183" t="s">
        <v>96</v>
      </c>
      <c r="D33" s="184"/>
      <c r="E33" s="184"/>
      <c r="F33" s="249"/>
      <c r="G33" s="184"/>
      <c r="H33" s="184"/>
      <c r="I33" s="184"/>
      <c r="J33" s="184"/>
      <c r="K33" s="185"/>
      <c r="L33" s="77"/>
      <c r="M33" s="77"/>
      <c r="N33" s="77"/>
    </row>
    <row r="34" spans="1:14" ht="75.75" customHeight="1" thickBot="1">
      <c r="B34" s="186">
        <v>6.01</v>
      </c>
      <c r="C34" s="163"/>
      <c r="D34" s="214"/>
      <c r="E34" s="203"/>
      <c r="F34" s="186">
        <v>560</v>
      </c>
      <c r="G34" s="162" t="s">
        <v>89</v>
      </c>
      <c r="H34" s="221"/>
      <c r="I34" s="179"/>
      <c r="J34" s="180"/>
      <c r="K34" s="204"/>
      <c r="L34" s="1" t="s">
        <v>248</v>
      </c>
    </row>
    <row r="35" spans="1:14" ht="9.75" customHeight="1" thickBot="1">
      <c r="B35" s="212"/>
      <c r="C35" s="219"/>
      <c r="D35" s="213"/>
      <c r="E35" s="218"/>
      <c r="F35" s="212"/>
      <c r="G35" s="220"/>
      <c r="H35" s="223"/>
      <c r="I35" s="222"/>
      <c r="J35" s="216"/>
      <c r="K35" s="216"/>
    </row>
    <row r="36" spans="1:14" ht="15.75" customHeight="1" thickBot="1">
      <c r="B36" s="199">
        <v>7</v>
      </c>
      <c r="C36" s="1236" t="s">
        <v>97</v>
      </c>
      <c r="D36" s="1237"/>
      <c r="E36" s="1237"/>
      <c r="F36" s="1237"/>
      <c r="G36" s="1237"/>
      <c r="H36" s="1237"/>
      <c r="I36" s="1237"/>
      <c r="J36" s="1237"/>
      <c r="K36" s="1238"/>
    </row>
    <row r="37" spans="1:14" ht="75" customHeight="1">
      <c r="B37" s="200">
        <v>7.01</v>
      </c>
      <c r="C37" s="163" t="s">
        <v>104</v>
      </c>
      <c r="D37" s="164" t="s">
        <v>82</v>
      </c>
      <c r="E37" s="164"/>
      <c r="F37" s="200">
        <v>560</v>
      </c>
      <c r="G37" s="162" t="s">
        <v>89</v>
      </c>
      <c r="H37" s="224">
        <v>10</v>
      </c>
      <c r="I37" s="179">
        <v>11.5</v>
      </c>
      <c r="J37" s="179">
        <f>F37*I37</f>
        <v>6440</v>
      </c>
      <c r="K37" s="194"/>
      <c r="L37" s="1" t="s">
        <v>249</v>
      </c>
    </row>
    <row r="38" spans="1:14" ht="9" customHeight="1" thickBot="1">
      <c r="B38" s="211"/>
      <c r="C38" s="209"/>
      <c r="D38" s="96"/>
      <c r="E38" s="205"/>
      <c r="F38" s="250"/>
      <c r="G38" s="210"/>
      <c r="H38" s="206"/>
      <c r="I38" s="208"/>
      <c r="J38" s="208"/>
      <c r="K38" s="207"/>
    </row>
    <row r="39" spans="1:14" ht="14.4" thickBot="1">
      <c r="B39" s="195">
        <v>8</v>
      </c>
      <c r="C39" s="97" t="s">
        <v>51</v>
      </c>
      <c r="D39" s="98"/>
      <c r="E39" s="98"/>
      <c r="F39" s="251"/>
      <c r="G39" s="98"/>
      <c r="H39" s="98"/>
      <c r="I39" s="98"/>
      <c r="J39" s="98"/>
      <c r="K39" s="99"/>
      <c r="L39" s="77"/>
      <c r="M39" s="77"/>
      <c r="N39" s="77"/>
    </row>
    <row r="40" spans="1:14" ht="75" customHeight="1">
      <c r="B40" s="196">
        <v>8.01</v>
      </c>
      <c r="C40" s="106" t="s">
        <v>63</v>
      </c>
      <c r="D40" s="172" t="s">
        <v>53</v>
      </c>
      <c r="E40" s="173"/>
      <c r="F40" s="226">
        <v>280</v>
      </c>
      <c r="G40" s="174" t="s">
        <v>89</v>
      </c>
      <c r="H40" s="175">
        <v>2268</v>
      </c>
      <c r="I40" s="176">
        <v>65</v>
      </c>
      <c r="J40" s="177">
        <f>F40*I40</f>
        <v>18200</v>
      </c>
      <c r="K40" s="93"/>
      <c r="L40" s="77" t="s">
        <v>247</v>
      </c>
      <c r="M40" s="1244" t="s">
        <v>90</v>
      </c>
      <c r="N40" s="1244"/>
    </row>
    <row r="41" spans="1:14">
      <c r="A41" s="2"/>
      <c r="B41" s="226">
        <v>8.02</v>
      </c>
      <c r="C41" s="130" t="s">
        <v>64</v>
      </c>
      <c r="D41" s="129" t="s">
        <v>52</v>
      </c>
      <c r="E41" s="237"/>
      <c r="F41" s="226">
        <v>280</v>
      </c>
      <c r="G41" s="174" t="s">
        <v>89</v>
      </c>
      <c r="H41" s="178">
        <v>342</v>
      </c>
      <c r="I41" s="145">
        <v>10</v>
      </c>
      <c r="J41" s="188">
        <f>F41*I41</f>
        <v>2800</v>
      </c>
      <c r="K41" s="94"/>
      <c r="L41" s="77"/>
      <c r="M41" s="77"/>
      <c r="N41" s="77"/>
    </row>
    <row r="42" spans="1:14" ht="9" customHeight="1" thickBot="1">
      <c r="A42" s="2"/>
      <c r="B42" s="29"/>
      <c r="C42" s="100"/>
      <c r="D42" s="41"/>
      <c r="F42" s="252"/>
      <c r="G42" s="236"/>
      <c r="I42" s="235"/>
      <c r="J42" s="233"/>
      <c r="K42" s="234"/>
    </row>
    <row r="43" spans="1:14" ht="14.4" thickBot="1">
      <c r="A43" s="2"/>
      <c r="B43" s="198">
        <v>9</v>
      </c>
      <c r="C43" s="1231" t="s">
        <v>91</v>
      </c>
      <c r="D43" s="1231"/>
      <c r="E43" s="1231"/>
      <c r="F43" s="1231"/>
      <c r="G43" s="1231"/>
      <c r="H43" s="1231"/>
      <c r="I43" s="1231"/>
      <c r="J43" s="1231"/>
      <c r="K43" s="1232"/>
    </row>
    <row r="44" spans="1:14" ht="75" customHeight="1" thickBot="1">
      <c r="B44" s="161">
        <v>9.01</v>
      </c>
      <c r="C44" s="106" t="s">
        <v>54</v>
      </c>
      <c r="D44" s="107" t="s">
        <v>52</v>
      </c>
      <c r="E44" s="160">
        <v>1</v>
      </c>
      <c r="F44" s="161">
        <v>280</v>
      </c>
      <c r="G44" s="163" t="s">
        <v>89</v>
      </c>
      <c r="H44" s="230">
        <v>578</v>
      </c>
      <c r="I44" s="109">
        <v>17</v>
      </c>
      <c r="J44" s="109">
        <f>F44*I44</f>
        <v>4760</v>
      </c>
      <c r="K44" s="102"/>
      <c r="L44" s="1" t="s">
        <v>247</v>
      </c>
    </row>
    <row r="45" spans="1:14" ht="8.25" customHeight="1" thickBot="1">
      <c r="A45" s="2"/>
      <c r="B45" s="29"/>
      <c r="C45" s="29"/>
      <c r="F45" s="253"/>
      <c r="G45" s="29"/>
      <c r="H45" s="231"/>
      <c r="J45" s="229"/>
      <c r="K45" s="232"/>
    </row>
    <row r="46" spans="1:14" ht="14.4" thickBot="1">
      <c r="A46" s="2"/>
      <c r="B46" s="227">
        <v>10</v>
      </c>
      <c r="C46" s="1233" t="s">
        <v>66</v>
      </c>
      <c r="D46" s="1234"/>
      <c r="E46" s="1234"/>
      <c r="F46" s="1234"/>
      <c r="G46" s="1234"/>
      <c r="H46" s="1234"/>
      <c r="I46" s="1234"/>
      <c r="J46" s="1234"/>
      <c r="K46" s="1235"/>
    </row>
    <row r="47" spans="1:14" ht="75" customHeight="1">
      <c r="B47" s="200">
        <v>10.01</v>
      </c>
      <c r="C47" s="163" t="s">
        <v>68</v>
      </c>
      <c r="D47" s="164" t="s">
        <v>67</v>
      </c>
      <c r="E47" s="164"/>
      <c r="F47" s="186">
        <v>280</v>
      </c>
      <c r="G47" s="162" t="s">
        <v>89</v>
      </c>
      <c r="H47" s="165">
        <v>79.989999999999995</v>
      </c>
      <c r="I47" s="166">
        <v>92</v>
      </c>
      <c r="J47" s="167">
        <f>F47*I47</f>
        <v>25760</v>
      </c>
      <c r="K47" s="103"/>
      <c r="L47" s="1" t="s">
        <v>247</v>
      </c>
    </row>
    <row r="48" spans="1:14" ht="75" customHeight="1">
      <c r="A48" s="2"/>
      <c r="B48" s="201">
        <v>10.02</v>
      </c>
      <c r="C48" s="168" t="s">
        <v>84</v>
      </c>
      <c r="D48" s="169" t="s">
        <v>52</v>
      </c>
      <c r="E48" s="169"/>
      <c r="F48" s="187">
        <v>280</v>
      </c>
      <c r="G48" s="170" t="s">
        <v>89</v>
      </c>
      <c r="H48" s="238">
        <v>3350</v>
      </c>
      <c r="I48" s="171">
        <v>95</v>
      </c>
      <c r="J48" s="171">
        <f>F48*I48</f>
        <v>26600</v>
      </c>
      <c r="K48" s="104"/>
    </row>
    <row r="49" spans="1:12" ht="9" customHeight="1" thickBot="1">
      <c r="A49" s="2"/>
      <c r="B49" s="100"/>
      <c r="C49" s="100"/>
      <c r="F49" s="254"/>
      <c r="G49" s="100"/>
      <c r="I49" s="235"/>
      <c r="J49" s="234"/>
      <c r="K49" s="234"/>
    </row>
    <row r="50" spans="1:12" ht="14.4" thickBot="1">
      <c r="B50" s="202">
        <v>11</v>
      </c>
      <c r="C50" s="1236" t="s">
        <v>74</v>
      </c>
      <c r="D50" s="1237"/>
      <c r="E50" s="1237"/>
      <c r="F50" s="1237"/>
      <c r="G50" s="1237"/>
      <c r="H50" s="1237"/>
      <c r="I50" s="1237"/>
      <c r="J50" s="1237"/>
      <c r="K50" s="1238"/>
    </row>
    <row r="51" spans="1:12" ht="37.5" customHeight="1">
      <c r="B51" s="200">
        <v>11.01</v>
      </c>
      <c r="C51" s="163" t="s">
        <v>75</v>
      </c>
      <c r="D51" s="162" t="s">
        <v>67</v>
      </c>
      <c r="E51" s="189"/>
      <c r="F51" s="200">
        <v>280</v>
      </c>
      <c r="G51" s="190" t="s">
        <v>89</v>
      </c>
      <c r="H51" s="191">
        <v>26</v>
      </c>
      <c r="I51" s="179">
        <v>30</v>
      </c>
      <c r="J51" s="179">
        <f>F51*I51</f>
        <v>8400</v>
      </c>
      <c r="K51" s="1239"/>
      <c r="L51" s="1" t="s">
        <v>247</v>
      </c>
    </row>
    <row r="52" spans="1:12" ht="37.5" customHeight="1">
      <c r="A52" s="2"/>
      <c r="B52" s="241">
        <v>11.02</v>
      </c>
      <c r="C52" s="240" t="s">
        <v>76</v>
      </c>
      <c r="D52" s="170" t="s">
        <v>67</v>
      </c>
      <c r="E52" s="240"/>
      <c r="F52" s="187">
        <v>280</v>
      </c>
      <c r="G52" s="181" t="s">
        <v>89</v>
      </c>
      <c r="H52" s="192">
        <v>5.35</v>
      </c>
      <c r="I52" s="182">
        <v>6.5</v>
      </c>
      <c r="J52" s="239">
        <f>F52*I52</f>
        <v>1820</v>
      </c>
      <c r="K52" s="1240"/>
      <c r="L52" s="36"/>
    </row>
    <row r="53" spans="1:12" ht="9" customHeight="1" thickBot="1">
      <c r="A53" s="2"/>
      <c r="B53" s="41"/>
      <c r="C53" s="41"/>
      <c r="F53" s="254"/>
      <c r="G53" s="236"/>
      <c r="I53" s="235"/>
      <c r="J53" s="235"/>
      <c r="L53" s="36"/>
    </row>
    <row r="54" spans="1:12" ht="14.4" thickBot="1">
      <c r="B54" s="199">
        <v>12</v>
      </c>
      <c r="C54" s="1236" t="s">
        <v>95</v>
      </c>
      <c r="D54" s="1237"/>
      <c r="E54" s="1237"/>
      <c r="F54" s="1237"/>
      <c r="G54" s="1237"/>
      <c r="H54" s="1237"/>
      <c r="I54" s="1237"/>
      <c r="J54" s="1237"/>
      <c r="K54" s="1238"/>
    </row>
    <row r="55" spans="1:12">
      <c r="B55" s="200">
        <v>12.01</v>
      </c>
      <c r="C55" s="163" t="s">
        <v>98</v>
      </c>
      <c r="D55" s="164"/>
      <c r="E55" s="164"/>
      <c r="F55" s="200">
        <v>280</v>
      </c>
      <c r="G55" s="162" t="s">
        <v>89</v>
      </c>
      <c r="H55" s="193"/>
      <c r="I55" s="179"/>
      <c r="J55" s="179"/>
      <c r="K55" s="194"/>
    </row>
    <row r="56" spans="1:12" ht="9" customHeight="1" thickBot="1">
      <c r="A56" s="2"/>
      <c r="B56" s="228"/>
      <c r="C56" s="29"/>
      <c r="D56" s="228"/>
      <c r="E56" s="28"/>
      <c r="F56" s="254"/>
      <c r="G56" s="228"/>
      <c r="H56" s="242"/>
      <c r="I56" s="232"/>
      <c r="J56" s="242"/>
      <c r="K56" s="232"/>
    </row>
  </sheetData>
  <mergeCells count="21">
    <mergeCell ref="B7:C7"/>
    <mergeCell ref="B2:K2"/>
    <mergeCell ref="B3:C3"/>
    <mergeCell ref="B4:C4"/>
    <mergeCell ref="B5:C5"/>
    <mergeCell ref="B6:C6"/>
    <mergeCell ref="C26:K26"/>
    <mergeCell ref="C36:K36"/>
    <mergeCell ref="C30:K30"/>
    <mergeCell ref="M40:N40"/>
    <mergeCell ref="B8:C8"/>
    <mergeCell ref="B10:K10"/>
    <mergeCell ref="B12:K12"/>
    <mergeCell ref="C13:K13"/>
    <mergeCell ref="C16:K16"/>
    <mergeCell ref="C20:K20"/>
    <mergeCell ref="C43:K43"/>
    <mergeCell ref="C46:K46"/>
    <mergeCell ref="C50:K50"/>
    <mergeCell ref="K51:K52"/>
    <mergeCell ref="C54:K54"/>
  </mergeCells>
  <pageMargins left="0.25" right="0.25" top="0.25" bottom="0.25" header="0.3" footer="0.3"/>
  <pageSetup paperSize="9"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3E5AB-DDCA-4797-A23C-23F3BAC9A8C5}">
  <sheetPr>
    <pageSetUpPr fitToPage="1"/>
  </sheetPr>
  <dimension ref="A1:N45"/>
  <sheetViews>
    <sheetView topLeftCell="A28" zoomScaleNormal="100" workbookViewId="0">
      <selection activeCell="N40" sqref="N40"/>
    </sheetView>
  </sheetViews>
  <sheetFormatPr defaultColWidth="9.109375" defaultRowHeight="13.8"/>
  <cols>
    <col min="1" max="1" width="4.6640625" style="1" customWidth="1"/>
    <col min="2" max="2" width="7.44140625" style="1" customWidth="1"/>
    <col min="3" max="3" width="39.109375" style="1" customWidth="1"/>
    <col min="4" max="4" width="16.33203125" style="1" customWidth="1"/>
    <col min="5" max="5" width="13.6640625" style="1" hidden="1" customWidth="1"/>
    <col min="6" max="7" width="14.109375" style="1" customWidth="1"/>
    <col min="8" max="8" width="14.88671875" style="73" hidden="1" customWidth="1"/>
    <col min="9" max="10" width="13.44140625" style="73" customWidth="1"/>
    <col min="11" max="11" width="18.5546875" style="73" customWidth="1"/>
    <col min="12" max="12" width="7.5546875" style="1" customWidth="1"/>
    <col min="13" max="13" width="8.33203125" style="1" bestFit="1" customWidth="1"/>
    <col min="14" max="14" width="10.6640625" style="1" bestFit="1" customWidth="1"/>
    <col min="15" max="16384" width="9.109375" style="1"/>
  </cols>
  <sheetData>
    <row r="1" spans="1:14" ht="6" customHeight="1" thickBot="1"/>
    <row r="2" spans="1:14" ht="19.5" customHeight="1" thickBot="1">
      <c r="A2" s="2"/>
      <c r="B2" s="1251" t="s">
        <v>48</v>
      </c>
      <c r="C2" s="1252"/>
      <c r="D2" s="1253"/>
      <c r="E2" s="1253"/>
      <c r="F2" s="1253"/>
      <c r="G2" s="1253"/>
      <c r="H2" s="1253"/>
      <c r="I2" s="1253"/>
      <c r="J2" s="1253"/>
      <c r="K2" s="1254"/>
    </row>
    <row r="3" spans="1:14">
      <c r="A3" s="2"/>
      <c r="B3" s="1255" t="s">
        <v>1</v>
      </c>
      <c r="C3" s="1256"/>
      <c r="D3" s="1" t="s">
        <v>56</v>
      </c>
      <c r="E3" s="3"/>
      <c r="F3" s="3"/>
      <c r="G3" s="3"/>
      <c r="H3" s="76"/>
      <c r="I3" s="76"/>
      <c r="J3" s="76"/>
      <c r="K3" s="74"/>
    </row>
    <row r="4" spans="1:14">
      <c r="A4" s="2"/>
      <c r="B4" s="1245" t="s">
        <v>0</v>
      </c>
      <c r="C4" s="1246"/>
      <c r="D4" s="1" t="s">
        <v>57</v>
      </c>
      <c r="K4" s="75"/>
    </row>
    <row r="5" spans="1:14">
      <c r="A5" s="2"/>
      <c r="B5" s="1245" t="s">
        <v>2</v>
      </c>
      <c r="C5" s="1246"/>
      <c r="D5" s="1" t="s">
        <v>58</v>
      </c>
      <c r="K5" s="75"/>
    </row>
    <row r="6" spans="1:14">
      <c r="A6" s="2"/>
      <c r="B6" s="1245" t="s">
        <v>3</v>
      </c>
      <c r="C6" s="1246"/>
      <c r="D6" s="1" t="s">
        <v>59</v>
      </c>
      <c r="K6" s="75"/>
    </row>
    <row r="7" spans="1:14">
      <c r="A7" s="2"/>
      <c r="B7" s="1245" t="s">
        <v>4</v>
      </c>
      <c r="C7" s="1246"/>
      <c r="K7" s="75"/>
    </row>
    <row r="8" spans="1:14">
      <c r="A8" s="2"/>
      <c r="B8" s="1245" t="s">
        <v>5</v>
      </c>
      <c r="C8" s="1246"/>
      <c r="D8" s="1" t="s">
        <v>60</v>
      </c>
      <c r="K8" s="75"/>
    </row>
    <row r="9" spans="1:14" ht="7.5" customHeight="1" thickBot="1">
      <c r="A9" s="2"/>
      <c r="K9" s="75"/>
    </row>
    <row r="10" spans="1:14" ht="14.4" thickBot="1">
      <c r="B10" s="1247" t="s">
        <v>93</v>
      </c>
      <c r="C10" s="1248"/>
      <c r="D10" s="1248"/>
      <c r="E10" s="1248"/>
      <c r="F10" s="1248"/>
      <c r="G10" s="1248"/>
      <c r="H10" s="1248"/>
      <c r="I10" s="1248"/>
      <c r="J10" s="1248"/>
      <c r="K10" s="1249"/>
      <c r="L10" s="77"/>
      <c r="M10" s="77"/>
      <c r="N10" s="77"/>
    </row>
    <row r="11" spans="1:14" ht="37.5" customHeight="1" thickBot="1">
      <c r="B11" s="78" t="s">
        <v>85</v>
      </c>
      <c r="C11" s="78" t="s">
        <v>7</v>
      </c>
      <c r="D11" s="87" t="s">
        <v>49</v>
      </c>
      <c r="E11" s="79" t="s">
        <v>13</v>
      </c>
      <c r="F11" s="80" t="s">
        <v>87</v>
      </c>
      <c r="G11" s="80" t="s">
        <v>9</v>
      </c>
      <c r="H11" s="80" t="s">
        <v>65</v>
      </c>
      <c r="I11" s="80" t="s">
        <v>10</v>
      </c>
      <c r="J11" s="80" t="s">
        <v>86</v>
      </c>
      <c r="K11" s="88" t="s">
        <v>50</v>
      </c>
      <c r="L11" s="77"/>
      <c r="M11" s="77"/>
      <c r="N11" s="77"/>
    </row>
    <row r="12" spans="1:14" ht="1.5" customHeight="1" thickBot="1">
      <c r="B12" s="81"/>
      <c r="C12" s="81"/>
      <c r="D12" s="81"/>
      <c r="E12" s="82"/>
      <c r="F12" s="83"/>
      <c r="G12" s="83"/>
      <c r="H12" s="84"/>
      <c r="I12" s="84"/>
      <c r="J12" s="84"/>
      <c r="K12" s="89"/>
      <c r="L12" s="77"/>
      <c r="M12" s="77"/>
      <c r="N12" s="77"/>
    </row>
    <row r="13" spans="1:14" ht="1.5" customHeight="1" thickBot="1">
      <c r="B13" s="81"/>
      <c r="C13" s="81"/>
      <c r="D13" s="81"/>
      <c r="E13" s="92"/>
      <c r="F13" s="83"/>
      <c r="G13" s="83"/>
      <c r="H13" s="84"/>
      <c r="I13" s="84"/>
      <c r="J13" s="84"/>
      <c r="K13" s="84"/>
      <c r="L13" s="77"/>
      <c r="M13" s="77"/>
      <c r="N13" s="77"/>
    </row>
    <row r="14" spans="1:14" ht="22.5" customHeight="1" thickBot="1">
      <c r="B14" s="1247" t="s">
        <v>88</v>
      </c>
      <c r="C14" s="1248"/>
      <c r="D14" s="1248"/>
      <c r="E14" s="1248"/>
      <c r="F14" s="1248"/>
      <c r="G14" s="1248"/>
      <c r="H14" s="1248"/>
      <c r="I14" s="1248"/>
      <c r="J14" s="1248"/>
      <c r="K14" s="1249"/>
      <c r="L14" s="77"/>
      <c r="M14" s="77"/>
      <c r="N14" s="77"/>
    </row>
    <row r="15" spans="1:14" ht="15.75" customHeight="1" thickBot="1">
      <c r="B15" s="105">
        <v>1</v>
      </c>
      <c r="C15" s="1250" t="s">
        <v>61</v>
      </c>
      <c r="D15" s="1231"/>
      <c r="E15" s="1231"/>
      <c r="F15" s="1231"/>
      <c r="G15" s="1231"/>
      <c r="H15" s="1231"/>
      <c r="I15" s="1231"/>
      <c r="J15" s="1231"/>
      <c r="K15" s="1232"/>
      <c r="L15" s="77"/>
      <c r="M15" s="77"/>
      <c r="N15" s="77"/>
    </row>
    <row r="16" spans="1:14" ht="75.75" customHeight="1">
      <c r="B16" s="120">
        <v>1.01</v>
      </c>
      <c r="C16" s="106" t="s">
        <v>62</v>
      </c>
      <c r="D16" s="107" t="s">
        <v>52</v>
      </c>
      <c r="E16" s="107">
        <v>1</v>
      </c>
      <c r="F16" s="106">
        <v>80</v>
      </c>
      <c r="G16" s="106" t="s">
        <v>89</v>
      </c>
      <c r="H16" s="108">
        <v>573</v>
      </c>
      <c r="I16" s="109">
        <v>16</v>
      </c>
      <c r="J16" s="109">
        <f>F16*I16</f>
        <v>1280</v>
      </c>
      <c r="K16" s="102"/>
      <c r="L16" s="77" t="s">
        <v>247</v>
      </c>
      <c r="M16" s="77"/>
      <c r="N16" s="77"/>
    </row>
    <row r="17" spans="2:14" ht="9.75" customHeight="1" thickBot="1">
      <c r="B17" s="121"/>
      <c r="C17" s="110"/>
      <c r="D17" s="111"/>
      <c r="E17" s="112"/>
      <c r="F17" s="113"/>
      <c r="G17" s="113"/>
      <c r="H17" s="114"/>
      <c r="I17" s="115"/>
      <c r="J17" s="114"/>
      <c r="K17" s="91"/>
      <c r="L17" s="77"/>
      <c r="M17" s="77"/>
      <c r="N17" s="77"/>
    </row>
    <row r="18" spans="2:14" ht="15" customHeight="1" thickBot="1">
      <c r="B18" s="122">
        <v>2</v>
      </c>
      <c r="C18" s="1241" t="s">
        <v>69</v>
      </c>
      <c r="D18" s="1242"/>
      <c r="E18" s="1242"/>
      <c r="F18" s="1242"/>
      <c r="G18" s="1242"/>
      <c r="H18" s="1242"/>
      <c r="I18" s="1242"/>
      <c r="J18" s="1242"/>
      <c r="K18" s="1243"/>
      <c r="L18" s="77"/>
      <c r="M18" s="77"/>
      <c r="N18" s="77"/>
    </row>
    <row r="19" spans="2:14" ht="75" customHeight="1">
      <c r="B19" s="107">
        <v>2.0099999999999998</v>
      </c>
      <c r="C19" s="106" t="s">
        <v>70</v>
      </c>
      <c r="D19" s="123" t="s">
        <v>67</v>
      </c>
      <c r="E19" s="124"/>
      <c r="F19" s="107">
        <v>80</v>
      </c>
      <c r="G19" s="125" t="s">
        <v>89</v>
      </c>
      <c r="H19" s="126">
        <v>44.99</v>
      </c>
      <c r="I19" s="127">
        <v>52</v>
      </c>
      <c r="J19" s="128">
        <f>F19*I19</f>
        <v>4160</v>
      </c>
      <c r="K19" s="102"/>
      <c r="L19" s="77" t="s">
        <v>249</v>
      </c>
      <c r="M19" s="77"/>
      <c r="N19" s="77"/>
    </row>
    <row r="20" spans="2:14" ht="75.75" customHeight="1">
      <c r="B20" s="129">
        <v>2.02</v>
      </c>
      <c r="C20" s="130" t="s">
        <v>78</v>
      </c>
      <c r="D20" s="131" t="s">
        <v>55</v>
      </c>
      <c r="E20" s="132"/>
      <c r="F20" s="129">
        <v>160</v>
      </c>
      <c r="G20" s="117" t="s">
        <v>89</v>
      </c>
      <c r="H20" s="133">
        <v>34</v>
      </c>
      <c r="I20" s="134">
        <v>78</v>
      </c>
      <c r="J20" s="134">
        <f>F20*I20</f>
        <v>12480</v>
      </c>
      <c r="K20" s="135"/>
      <c r="L20" s="77"/>
      <c r="M20" s="77"/>
      <c r="N20" s="77"/>
    </row>
    <row r="21" spans="2:14" ht="9.75" customHeight="1" thickBot="1">
      <c r="B21" s="136"/>
      <c r="C21" s="113"/>
      <c r="D21" s="112"/>
      <c r="E21" s="137"/>
      <c r="F21" s="138"/>
      <c r="G21" s="139"/>
      <c r="H21" s="140"/>
      <c r="I21" s="91"/>
      <c r="J21" s="91"/>
      <c r="K21" s="95"/>
      <c r="L21" s="77"/>
      <c r="M21" s="77"/>
      <c r="N21" s="77"/>
    </row>
    <row r="22" spans="2:14" ht="15" customHeight="1" thickBot="1">
      <c r="B22" s="122">
        <v>3</v>
      </c>
      <c r="C22" s="1231" t="s">
        <v>71</v>
      </c>
      <c r="D22" s="1231"/>
      <c r="E22" s="1231"/>
      <c r="F22" s="1231"/>
      <c r="G22" s="1231"/>
      <c r="H22" s="1231"/>
      <c r="I22" s="1231"/>
      <c r="J22" s="1231"/>
      <c r="K22" s="1232"/>
      <c r="L22" s="77"/>
      <c r="M22" s="77"/>
      <c r="N22" s="77"/>
    </row>
    <row r="23" spans="2:14" ht="75.75" customHeight="1">
      <c r="B23" s="107">
        <v>3.01</v>
      </c>
      <c r="C23" s="106" t="s">
        <v>72</v>
      </c>
      <c r="D23" s="123" t="s">
        <v>67</v>
      </c>
      <c r="E23" s="124"/>
      <c r="F23" s="141">
        <v>80</v>
      </c>
      <c r="G23" s="116" t="s">
        <v>89</v>
      </c>
      <c r="H23" s="126">
        <v>79.989999999999995</v>
      </c>
      <c r="I23" s="127">
        <v>92</v>
      </c>
      <c r="J23" s="127">
        <f>F23*I23</f>
        <v>7360</v>
      </c>
      <c r="K23" s="102"/>
      <c r="L23" s="77" t="s">
        <v>249</v>
      </c>
      <c r="M23" s="77"/>
      <c r="N23" s="77"/>
    </row>
    <row r="24" spans="2:14" ht="74.25" customHeight="1">
      <c r="B24" s="130">
        <v>3.02</v>
      </c>
      <c r="C24" s="130" t="s">
        <v>73</v>
      </c>
      <c r="D24" s="131" t="s">
        <v>67</v>
      </c>
      <c r="E24" s="132"/>
      <c r="F24" s="129">
        <v>160</v>
      </c>
      <c r="G24" s="117" t="s">
        <v>89</v>
      </c>
      <c r="H24" s="142">
        <v>89.99</v>
      </c>
      <c r="I24" s="143">
        <v>105</v>
      </c>
      <c r="J24" s="144">
        <f t="shared" ref="J24:J26" si="0">F24*I24</f>
        <v>16800</v>
      </c>
      <c r="K24" s="135"/>
      <c r="L24" s="77"/>
      <c r="M24" s="85"/>
      <c r="N24" s="77"/>
    </row>
    <row r="25" spans="2:14" ht="74.25" customHeight="1">
      <c r="B25" s="129">
        <v>3.03</v>
      </c>
      <c r="C25" s="130" t="s">
        <v>77</v>
      </c>
      <c r="D25" s="131" t="s">
        <v>55</v>
      </c>
      <c r="E25" s="132"/>
      <c r="F25" s="129">
        <v>160</v>
      </c>
      <c r="G25" s="117" t="s">
        <v>89</v>
      </c>
      <c r="H25" s="142">
        <v>44</v>
      </c>
      <c r="I25" s="145">
        <v>51</v>
      </c>
      <c r="J25" s="134">
        <f t="shared" si="0"/>
        <v>8160</v>
      </c>
      <c r="K25" s="135"/>
      <c r="M25" s="77"/>
      <c r="N25" s="77"/>
    </row>
    <row r="26" spans="2:14" ht="67.5" customHeight="1">
      <c r="B26" s="130">
        <v>3.04</v>
      </c>
      <c r="C26" s="130" t="s">
        <v>92</v>
      </c>
      <c r="D26" s="131" t="s">
        <v>52</v>
      </c>
      <c r="E26" s="132"/>
      <c r="F26" s="129">
        <v>160</v>
      </c>
      <c r="G26" s="118" t="s">
        <v>89</v>
      </c>
      <c r="H26" s="146">
        <v>2484</v>
      </c>
      <c r="I26" s="145">
        <v>70</v>
      </c>
      <c r="J26" s="147">
        <f t="shared" si="0"/>
        <v>11200</v>
      </c>
      <c r="K26" s="135"/>
      <c r="L26" s="77"/>
      <c r="M26" s="85"/>
      <c r="N26" s="77"/>
    </row>
    <row r="27" spans="2:14" ht="9" customHeight="1" thickBot="1">
      <c r="B27" s="148"/>
      <c r="C27" s="149"/>
      <c r="D27" s="111"/>
      <c r="E27" s="137"/>
      <c r="F27" s="139"/>
      <c r="G27" s="139"/>
      <c r="H27" s="150"/>
      <c r="I27" s="119"/>
      <c r="J27" s="119"/>
      <c r="K27" s="95"/>
      <c r="L27" s="77"/>
      <c r="M27" s="85"/>
      <c r="N27" s="77"/>
    </row>
    <row r="28" spans="2:14" ht="15" customHeight="1" thickBot="1">
      <c r="B28" s="122">
        <v>4</v>
      </c>
      <c r="C28" s="1241" t="s">
        <v>79</v>
      </c>
      <c r="D28" s="1242"/>
      <c r="E28" s="1242"/>
      <c r="F28" s="1242"/>
      <c r="G28" s="1242"/>
      <c r="H28" s="1242"/>
      <c r="I28" s="1242"/>
      <c r="J28" s="1242"/>
      <c r="K28" s="1243"/>
      <c r="L28" s="77"/>
      <c r="M28" s="77"/>
      <c r="N28" s="77"/>
    </row>
    <row r="29" spans="2:14" ht="74.25" customHeight="1">
      <c r="B29" s="107">
        <v>4.01</v>
      </c>
      <c r="C29" s="106" t="s">
        <v>81</v>
      </c>
      <c r="D29" s="123" t="s">
        <v>80</v>
      </c>
      <c r="E29" s="123"/>
      <c r="F29" s="107">
        <v>80</v>
      </c>
      <c r="G29" s="107" t="s">
        <v>89</v>
      </c>
      <c r="H29" s="151">
        <v>9000</v>
      </c>
      <c r="I29" s="127">
        <v>250</v>
      </c>
      <c r="J29" s="127">
        <f>F29*I29</f>
        <v>20000</v>
      </c>
      <c r="K29" s="102"/>
      <c r="L29" s="77" t="s">
        <v>247</v>
      </c>
      <c r="M29" s="77"/>
      <c r="N29" s="77"/>
    </row>
    <row r="30" spans="2:14" ht="34.5" customHeight="1">
      <c r="B30" s="152">
        <v>4.0199999999999996</v>
      </c>
      <c r="C30" s="130" t="s">
        <v>83</v>
      </c>
      <c r="D30" s="131" t="s">
        <v>82</v>
      </c>
      <c r="E30" s="131"/>
      <c r="F30" s="153">
        <v>160</v>
      </c>
      <c r="G30" s="153" t="s">
        <v>89</v>
      </c>
      <c r="H30" s="154">
        <v>5</v>
      </c>
      <c r="I30" s="145">
        <v>6</v>
      </c>
      <c r="J30" s="155">
        <f>F30*I30</f>
        <v>960</v>
      </c>
      <c r="K30" s="156"/>
      <c r="L30" s="101"/>
      <c r="M30" s="77"/>
      <c r="N30" s="77"/>
    </row>
    <row r="31" spans="2:14" ht="9" customHeight="1" thickBot="1">
      <c r="B31" s="157"/>
      <c r="C31" s="157"/>
      <c r="D31" s="158"/>
      <c r="E31" s="158"/>
      <c r="F31" s="119"/>
      <c r="G31" s="119"/>
      <c r="H31" s="159"/>
      <c r="I31" s="91"/>
      <c r="J31" s="91"/>
      <c r="K31" s="90"/>
      <c r="L31" s="77"/>
      <c r="M31" s="77"/>
      <c r="N31" s="77"/>
    </row>
    <row r="32" spans="2:14" ht="15" customHeight="1" thickBot="1">
      <c r="B32" s="122">
        <v>5</v>
      </c>
      <c r="C32" s="1241" t="s">
        <v>94</v>
      </c>
      <c r="D32" s="1242"/>
      <c r="E32" s="1242"/>
      <c r="F32" s="1242"/>
      <c r="G32" s="1242"/>
      <c r="H32" s="1242"/>
      <c r="I32" s="1242"/>
      <c r="J32" s="1242"/>
      <c r="K32" s="1243"/>
      <c r="L32" s="77"/>
      <c r="M32" s="77"/>
      <c r="N32" s="77"/>
    </row>
    <row r="33" spans="1:14" ht="15" customHeight="1">
      <c r="B33" s="107">
        <v>5.01</v>
      </c>
      <c r="C33" s="106" t="s">
        <v>99</v>
      </c>
      <c r="D33" s="123"/>
      <c r="E33" s="123"/>
      <c r="F33" s="107">
        <v>160</v>
      </c>
      <c r="G33" s="141" t="s">
        <v>89</v>
      </c>
      <c r="H33" s="151"/>
      <c r="I33" s="127"/>
      <c r="J33" s="127"/>
      <c r="K33" s="102"/>
      <c r="L33" s="77" t="s">
        <v>247</v>
      </c>
      <c r="M33" s="77"/>
      <c r="N33" s="77"/>
    </row>
    <row r="34" spans="1:14" ht="14.25" customHeight="1">
      <c r="B34" s="152">
        <v>5.0199999999999996</v>
      </c>
      <c r="C34" s="130" t="s">
        <v>100</v>
      </c>
      <c r="D34" s="131"/>
      <c r="E34" s="131"/>
      <c r="F34" s="153">
        <v>160</v>
      </c>
      <c r="G34" s="129" t="s">
        <v>89</v>
      </c>
      <c r="H34" s="154"/>
      <c r="I34" s="145"/>
      <c r="J34" s="155"/>
      <c r="K34" s="217"/>
      <c r="L34" s="77"/>
      <c r="M34" s="77"/>
      <c r="N34" s="77"/>
    </row>
    <row r="35" spans="1:14" ht="14.25" customHeight="1">
      <c r="A35" s="2"/>
      <c r="B35" s="153">
        <v>5.03</v>
      </c>
      <c r="C35" s="130" t="s">
        <v>101</v>
      </c>
      <c r="D35" s="131"/>
      <c r="E35" s="131"/>
      <c r="F35" s="129">
        <v>160</v>
      </c>
      <c r="G35" s="153" t="s">
        <v>89</v>
      </c>
      <c r="H35" s="154"/>
      <c r="I35" s="145"/>
      <c r="J35" s="155"/>
      <c r="K35" s="217"/>
      <c r="L35" s="77"/>
      <c r="M35" s="77"/>
      <c r="N35" s="77"/>
    </row>
    <row r="36" spans="1:14" ht="15" customHeight="1" thickBot="1">
      <c r="B36" s="157"/>
      <c r="C36" s="157"/>
      <c r="D36" s="158"/>
      <c r="E36" s="158"/>
      <c r="F36" s="119"/>
      <c r="G36" s="119"/>
      <c r="H36" s="159"/>
      <c r="I36" s="91"/>
      <c r="J36" s="91"/>
      <c r="K36" s="90"/>
      <c r="L36" s="77"/>
      <c r="M36" s="85"/>
      <c r="N36" s="77"/>
    </row>
    <row r="37" spans="1:14" ht="15.75" customHeight="1" thickBot="1">
      <c r="B37" s="199">
        <v>6</v>
      </c>
      <c r="C37" s="183" t="s">
        <v>96</v>
      </c>
      <c r="D37" s="184"/>
      <c r="E37" s="184"/>
      <c r="F37" s="184"/>
      <c r="G37" s="184"/>
      <c r="H37" s="184"/>
      <c r="I37" s="184"/>
      <c r="J37" s="184"/>
      <c r="K37" s="185"/>
      <c r="L37" s="77"/>
      <c r="M37" s="77"/>
      <c r="N37" s="77"/>
    </row>
    <row r="38" spans="1:14" ht="75.75" customHeight="1" thickBot="1">
      <c r="B38" s="186">
        <v>6.01</v>
      </c>
      <c r="C38" s="163"/>
      <c r="D38" s="214"/>
      <c r="E38" s="203"/>
      <c r="F38" s="141">
        <v>180</v>
      </c>
      <c r="G38" s="162" t="s">
        <v>89</v>
      </c>
      <c r="H38" s="221"/>
      <c r="I38" s="179"/>
      <c r="J38" s="180"/>
      <c r="K38" s="204"/>
      <c r="L38" s="1" t="s">
        <v>247</v>
      </c>
    </row>
    <row r="39" spans="1:14" ht="9.75" customHeight="1" thickBot="1">
      <c r="B39" s="212"/>
      <c r="C39" s="219"/>
      <c r="D39" s="213"/>
      <c r="E39" s="218"/>
      <c r="F39" s="215"/>
      <c r="G39" s="220"/>
      <c r="H39" s="223"/>
      <c r="I39" s="222"/>
      <c r="J39" s="216"/>
      <c r="K39" s="216"/>
    </row>
    <row r="40" spans="1:14" ht="15.75" customHeight="1" thickBot="1">
      <c r="B40" s="199">
        <v>7</v>
      </c>
      <c r="C40" s="1236" t="s">
        <v>97</v>
      </c>
      <c r="D40" s="1237"/>
      <c r="E40" s="1237"/>
      <c r="F40" s="1237"/>
      <c r="G40" s="1237"/>
      <c r="H40" s="1237"/>
      <c r="I40" s="1237"/>
      <c r="J40" s="1237"/>
      <c r="K40" s="1238"/>
    </row>
    <row r="41" spans="1:14" ht="75" customHeight="1">
      <c r="B41" s="200">
        <v>7.01</v>
      </c>
      <c r="C41" s="163" t="s">
        <v>104</v>
      </c>
      <c r="D41" s="164" t="s">
        <v>82</v>
      </c>
      <c r="E41" s="164"/>
      <c r="F41" s="162">
        <v>160</v>
      </c>
      <c r="G41" s="162" t="s">
        <v>89</v>
      </c>
      <c r="H41" s="224">
        <v>10</v>
      </c>
      <c r="I41" s="179">
        <v>11.5</v>
      </c>
      <c r="J41" s="179">
        <f>F41*I41</f>
        <v>1840</v>
      </c>
      <c r="K41" s="194"/>
      <c r="L41" s="1" t="s">
        <v>249</v>
      </c>
    </row>
    <row r="42" spans="1:14" ht="14.4" thickBot="1">
      <c r="B42" s="211"/>
      <c r="C42" s="209"/>
      <c r="D42" s="96"/>
      <c r="E42" s="205"/>
      <c r="F42" s="210"/>
      <c r="G42" s="210"/>
      <c r="H42" s="206"/>
      <c r="I42" s="208"/>
      <c r="J42" s="208"/>
      <c r="K42" s="207"/>
    </row>
    <row r="43" spans="1:14">
      <c r="H43" s="86"/>
      <c r="I43" s="86"/>
      <c r="J43" s="86"/>
      <c r="K43" s="86"/>
    </row>
    <row r="45" spans="1:14" ht="14.4">
      <c r="N45"/>
    </row>
  </sheetData>
  <mergeCells count="15">
    <mergeCell ref="B7:C7"/>
    <mergeCell ref="C40:K40"/>
    <mergeCell ref="B2:K2"/>
    <mergeCell ref="B3:C3"/>
    <mergeCell ref="B4:C4"/>
    <mergeCell ref="B5:C5"/>
    <mergeCell ref="B6:C6"/>
    <mergeCell ref="C18:K18"/>
    <mergeCell ref="C22:K22"/>
    <mergeCell ref="C28:K28"/>
    <mergeCell ref="C32:K32"/>
    <mergeCell ref="B8:C8"/>
    <mergeCell ref="B10:K10"/>
    <mergeCell ref="B14:K14"/>
    <mergeCell ref="C15:K15"/>
  </mergeCells>
  <pageMargins left="0.25" right="0.25" top="0.25" bottom="0.25" header="0.3" footer="0.3"/>
  <pageSetup paperSize="9" scale="6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55DD-3219-49FD-ACD9-C5A870BA2EB4}">
  <dimension ref="A1:H42"/>
  <sheetViews>
    <sheetView showGridLines="0" workbookViewId="0">
      <selection activeCell="E18" sqref="E18"/>
    </sheetView>
  </sheetViews>
  <sheetFormatPr defaultRowHeight="14.4"/>
  <cols>
    <col min="1" max="1" width="6" bestFit="1" customWidth="1"/>
    <col min="2" max="2" width="18.88671875" customWidth="1"/>
    <col min="3" max="3" width="33.33203125" customWidth="1"/>
    <col min="4" max="4" width="11.109375" customWidth="1"/>
    <col min="5" max="5" width="7.109375" bestFit="1" customWidth="1"/>
    <col min="6" max="6" width="10" customWidth="1"/>
    <col min="7" max="7" width="13.44140625" bestFit="1" customWidth="1"/>
    <col min="8" max="8" width="13.6640625" bestFit="1" customWidth="1"/>
  </cols>
  <sheetData>
    <row r="1" spans="1:8">
      <c r="A1" s="35"/>
      <c r="B1" s="3" t="s">
        <v>1</v>
      </c>
      <c r="C1" s="3" t="e">
        <f>#REF!</f>
        <v>#REF!</v>
      </c>
      <c r="D1" s="3"/>
      <c r="E1" s="3"/>
      <c r="F1" s="3"/>
      <c r="G1" s="3"/>
      <c r="H1" s="4"/>
    </row>
    <row r="2" spans="1:8">
      <c r="A2" s="36"/>
      <c r="B2" s="1" t="s">
        <v>0</v>
      </c>
      <c r="C2" s="1" t="e">
        <f>#REF!</f>
        <v>#REF!</v>
      </c>
      <c r="D2" s="1"/>
      <c r="E2" s="1"/>
      <c r="F2" s="1"/>
      <c r="G2" s="1"/>
      <c r="H2" s="2"/>
    </row>
    <row r="3" spans="1:8">
      <c r="A3" s="36"/>
      <c r="B3" s="1" t="s">
        <v>2</v>
      </c>
      <c r="C3" s="1" t="e">
        <f>#REF!</f>
        <v>#REF!</v>
      </c>
      <c r="D3" s="1"/>
      <c r="E3" s="1"/>
      <c r="F3" s="1"/>
      <c r="G3" s="1"/>
      <c r="H3" s="2"/>
    </row>
    <row r="4" spans="1:8">
      <c r="A4" s="36"/>
      <c r="B4" s="1" t="s">
        <v>3</v>
      </c>
      <c r="C4" s="1" t="e">
        <f>#REF!</f>
        <v>#REF!</v>
      </c>
      <c r="D4" s="1"/>
      <c r="E4" s="1"/>
      <c r="F4" s="1"/>
      <c r="G4" s="1"/>
      <c r="H4" s="2"/>
    </row>
    <row r="5" spans="1:8">
      <c r="A5" s="36"/>
      <c r="B5" s="1" t="s">
        <v>4</v>
      </c>
      <c r="C5" s="1"/>
      <c r="D5" s="1"/>
      <c r="E5" s="1"/>
      <c r="F5" s="1"/>
      <c r="G5" s="1"/>
      <c r="H5" s="2"/>
    </row>
    <row r="6" spans="1:8">
      <c r="A6" s="36"/>
      <c r="B6" s="1" t="s">
        <v>5</v>
      </c>
      <c r="C6" s="1" t="e">
        <f>#REF!</f>
        <v>#REF!</v>
      </c>
      <c r="D6" s="1"/>
      <c r="E6" s="1"/>
      <c r="F6" s="1"/>
      <c r="G6" s="1"/>
      <c r="H6" s="2"/>
    </row>
    <row r="7" spans="1:8" ht="15" thickBot="1">
      <c r="A7" s="39"/>
      <c r="B7" s="40"/>
      <c r="C7" s="40"/>
      <c r="D7" s="40"/>
      <c r="E7" s="40"/>
      <c r="F7" s="40"/>
      <c r="G7" s="40"/>
      <c r="H7" s="41"/>
    </row>
    <row r="8" spans="1:8" ht="23.4" thickBot="1">
      <c r="A8" s="1265" t="s">
        <v>47</v>
      </c>
      <c r="B8" s="1266"/>
      <c r="C8" s="1266"/>
      <c r="D8" s="1266"/>
      <c r="E8" s="1266"/>
      <c r="F8" s="1266"/>
      <c r="G8" s="1266"/>
      <c r="H8" s="1267"/>
    </row>
    <row r="9" spans="1:8" ht="28.2" thickBot="1">
      <c r="A9" s="22" t="s">
        <v>6</v>
      </c>
      <c r="B9" s="1268" t="s">
        <v>7</v>
      </c>
      <c r="C9" s="1269"/>
      <c r="D9" s="22" t="s">
        <v>13</v>
      </c>
      <c r="E9" s="23" t="s">
        <v>8</v>
      </c>
      <c r="F9" s="22" t="s">
        <v>9</v>
      </c>
      <c r="G9" s="24" t="s">
        <v>10</v>
      </c>
      <c r="H9" s="25" t="s">
        <v>12</v>
      </c>
    </row>
    <row r="10" spans="1:8" ht="15" thickBot="1">
      <c r="A10" s="5"/>
      <c r="B10" s="5"/>
      <c r="C10" s="6"/>
      <c r="D10" s="6"/>
      <c r="E10" s="7"/>
      <c r="F10" s="7"/>
      <c r="G10" s="7"/>
      <c r="H10" s="8"/>
    </row>
    <row r="11" spans="1:8" ht="15" thickBot="1">
      <c r="A11" s="30">
        <v>1</v>
      </c>
      <c r="B11" s="1261" t="s">
        <v>22</v>
      </c>
      <c r="C11" s="1262"/>
      <c r="D11" s="1262"/>
      <c r="E11" s="1262"/>
      <c r="F11" s="1262"/>
      <c r="G11" s="1262"/>
      <c r="H11" s="9">
        <f>SUM(H12:H18)</f>
        <v>0</v>
      </c>
    </row>
    <row r="12" spans="1:8">
      <c r="A12" s="31">
        <v>1.01</v>
      </c>
      <c r="B12" s="1263" t="s">
        <v>27</v>
      </c>
      <c r="C12" s="1264"/>
      <c r="D12" s="47">
        <f>(2*5)+(2*5)</f>
        <v>20</v>
      </c>
      <c r="E12" s="48">
        <v>25</v>
      </c>
      <c r="F12" s="11" t="s">
        <v>36</v>
      </c>
      <c r="G12" s="12"/>
      <c r="H12" s="13">
        <f>E12*G12</f>
        <v>0</v>
      </c>
    </row>
    <row r="13" spans="1:8">
      <c r="A13" s="31">
        <v>1.02</v>
      </c>
      <c r="B13" s="42" t="s">
        <v>40</v>
      </c>
      <c r="C13" s="43"/>
      <c r="D13" s="48">
        <f>(E12/2)*0.7</f>
        <v>8.75</v>
      </c>
      <c r="E13" s="48">
        <v>10</v>
      </c>
      <c r="F13" s="11" t="s">
        <v>36</v>
      </c>
      <c r="G13" s="12"/>
      <c r="H13" s="13">
        <f t="shared" ref="H13:H18" si="0">E13*G13</f>
        <v>0</v>
      </c>
    </row>
    <row r="14" spans="1:8">
      <c r="A14" s="31">
        <v>1.03</v>
      </c>
      <c r="B14" s="42" t="s">
        <v>14</v>
      </c>
      <c r="C14" s="43"/>
      <c r="D14" s="48">
        <v>1</v>
      </c>
      <c r="E14" s="48"/>
      <c r="F14" s="11" t="s">
        <v>37</v>
      </c>
      <c r="G14" s="12"/>
      <c r="H14" s="13">
        <f t="shared" si="0"/>
        <v>0</v>
      </c>
    </row>
    <row r="15" spans="1:8">
      <c r="A15" s="31">
        <v>1.04</v>
      </c>
      <c r="B15" s="1257" t="s">
        <v>15</v>
      </c>
      <c r="C15" s="1258"/>
      <c r="D15" s="48">
        <v>2</v>
      </c>
      <c r="E15" s="48"/>
      <c r="F15" s="11" t="s">
        <v>37</v>
      </c>
      <c r="G15" s="12"/>
      <c r="H15" s="13">
        <f t="shared" si="0"/>
        <v>0</v>
      </c>
    </row>
    <row r="16" spans="1:8">
      <c r="A16" s="31">
        <v>1.05</v>
      </c>
      <c r="B16" s="44" t="s">
        <v>16</v>
      </c>
      <c r="C16" s="45"/>
      <c r="D16" s="48"/>
      <c r="E16" s="48"/>
      <c r="F16" s="11" t="s">
        <v>38</v>
      </c>
      <c r="G16" s="12"/>
      <c r="H16" s="13">
        <f t="shared" si="0"/>
        <v>0</v>
      </c>
    </row>
    <row r="17" spans="1:8" ht="16.2">
      <c r="A17" s="31">
        <v>1.06</v>
      </c>
      <c r="B17" s="44" t="s">
        <v>46</v>
      </c>
      <c r="C17" s="45"/>
      <c r="D17" s="38">
        <f>((4*4*2.25)-(0.68+4.5+(1.25*1.25*1.4)))*1.2</f>
        <v>34.359000000000002</v>
      </c>
      <c r="E17" s="48">
        <v>35</v>
      </c>
      <c r="F17" s="11" t="s">
        <v>39</v>
      </c>
      <c r="G17" s="12"/>
      <c r="H17" s="13">
        <f t="shared" si="0"/>
        <v>0</v>
      </c>
    </row>
    <row r="18" spans="1:8">
      <c r="A18" s="31">
        <v>1.07</v>
      </c>
      <c r="B18" s="44" t="s">
        <v>17</v>
      </c>
      <c r="C18" s="45"/>
      <c r="D18" s="48">
        <v>1</v>
      </c>
      <c r="E18" s="48"/>
      <c r="F18" s="11" t="s">
        <v>38</v>
      </c>
      <c r="G18" s="12"/>
      <c r="H18" s="13">
        <f t="shared" si="0"/>
        <v>0</v>
      </c>
    </row>
    <row r="19" spans="1:8" ht="15" thickBot="1">
      <c r="A19" s="33"/>
      <c r="B19" s="1259"/>
      <c r="C19" s="1260"/>
      <c r="D19" s="27"/>
      <c r="E19" s="10"/>
      <c r="F19" s="11"/>
      <c r="G19" s="12"/>
      <c r="H19" s="13"/>
    </row>
    <row r="20" spans="1:8" ht="15" thickBot="1">
      <c r="A20" s="30">
        <v>2</v>
      </c>
      <c r="B20" s="1261" t="s">
        <v>18</v>
      </c>
      <c r="C20" s="1262"/>
      <c r="D20" s="1262"/>
      <c r="E20" s="1262"/>
      <c r="F20" s="1262"/>
      <c r="G20" s="1262"/>
      <c r="H20" s="9">
        <f>SUM(H21:H23)</f>
        <v>0</v>
      </c>
    </row>
    <row r="21" spans="1:8">
      <c r="A21" s="31">
        <v>2.0099999999999998</v>
      </c>
      <c r="B21" s="1263" t="s">
        <v>19</v>
      </c>
      <c r="C21" s="1264"/>
      <c r="D21" s="47">
        <v>8</v>
      </c>
      <c r="E21" s="48"/>
      <c r="F21" s="11" t="s">
        <v>41</v>
      </c>
      <c r="G21" s="12"/>
      <c r="H21" s="13">
        <f>E21*G21</f>
        <v>0</v>
      </c>
    </row>
    <row r="22" spans="1:8">
      <c r="A22" s="31">
        <v>2.02</v>
      </c>
      <c r="B22" s="1257" t="s">
        <v>28</v>
      </c>
      <c r="C22" s="1258"/>
      <c r="D22" s="48"/>
      <c r="E22" s="48"/>
      <c r="F22" s="11" t="s">
        <v>36</v>
      </c>
      <c r="G22" s="12"/>
      <c r="H22" s="13">
        <f t="shared" ref="H22:H23" si="1">E22*G22</f>
        <v>0</v>
      </c>
    </row>
    <row r="23" spans="1:8">
      <c r="A23" s="31">
        <v>2.0299999999999998</v>
      </c>
      <c r="B23" s="1257" t="s">
        <v>20</v>
      </c>
      <c r="C23" s="1258"/>
      <c r="D23" s="48">
        <v>1</v>
      </c>
      <c r="E23" s="48"/>
      <c r="F23" s="11" t="s">
        <v>37</v>
      </c>
      <c r="G23" s="12"/>
      <c r="H23" s="13">
        <f t="shared" si="1"/>
        <v>0</v>
      </c>
    </row>
    <row r="24" spans="1:8" ht="15" thickBot="1">
      <c r="A24" s="32"/>
      <c r="B24" s="56"/>
      <c r="C24" s="46"/>
      <c r="D24" s="57"/>
      <c r="E24" s="15"/>
      <c r="F24" s="58"/>
      <c r="G24" s="14"/>
      <c r="H24" s="26"/>
    </row>
    <row r="25" spans="1:8" ht="15" thickBot="1">
      <c r="A25" s="30">
        <v>3</v>
      </c>
      <c r="B25" s="1261" t="s">
        <v>21</v>
      </c>
      <c r="C25" s="1262"/>
      <c r="D25" s="1262"/>
      <c r="E25" s="1262"/>
      <c r="F25" s="1262"/>
      <c r="G25" s="1262"/>
      <c r="H25" s="9">
        <f>SUM(H26:H28)</f>
        <v>0</v>
      </c>
    </row>
    <row r="26" spans="1:8">
      <c r="A26" s="31">
        <v>3.01</v>
      </c>
      <c r="B26" s="1263" t="s">
        <v>23</v>
      </c>
      <c r="C26" s="1264"/>
      <c r="D26" s="47">
        <f>5.22*(2875/150)</f>
        <v>100.05</v>
      </c>
      <c r="E26" s="48">
        <v>105</v>
      </c>
      <c r="F26" s="11" t="s">
        <v>36</v>
      </c>
      <c r="G26" s="12"/>
      <c r="H26" s="13">
        <f>E26*G26</f>
        <v>0</v>
      </c>
    </row>
    <row r="27" spans="1:8">
      <c r="A27" s="59">
        <v>3.02</v>
      </c>
      <c r="B27" s="1257" t="s">
        <v>24</v>
      </c>
      <c r="C27" s="1258"/>
      <c r="D27" s="60">
        <f>4*(3.35*(3000/150))</f>
        <v>268</v>
      </c>
      <c r="E27" s="60">
        <v>270</v>
      </c>
      <c r="F27" s="61" t="s">
        <v>36</v>
      </c>
      <c r="G27" s="12"/>
      <c r="H27" s="13">
        <f>E27*G27</f>
        <v>0</v>
      </c>
    </row>
    <row r="28" spans="1:8">
      <c r="A28" s="31">
        <v>3.03</v>
      </c>
      <c r="B28" s="1257" t="s">
        <v>25</v>
      </c>
      <c r="C28" s="1258"/>
      <c r="D28" s="60">
        <f>16*3.96</f>
        <v>63.36</v>
      </c>
      <c r="E28" s="60">
        <v>65</v>
      </c>
      <c r="F28" s="18" t="s">
        <v>36</v>
      </c>
      <c r="G28" s="12"/>
      <c r="H28" s="13">
        <f t="shared" ref="H28" si="2">E28*G28</f>
        <v>0</v>
      </c>
    </row>
    <row r="29" spans="1:8" ht="15" thickBot="1">
      <c r="A29" s="62"/>
      <c r="B29" s="1259"/>
      <c r="C29" s="1260"/>
      <c r="D29" s="57"/>
      <c r="E29" s="15"/>
      <c r="F29" s="58"/>
      <c r="G29" s="16"/>
      <c r="H29" s="17"/>
    </row>
    <row r="30" spans="1:8" ht="15" thickBot="1">
      <c r="A30" s="30">
        <v>4</v>
      </c>
      <c r="B30" s="1261" t="s">
        <v>26</v>
      </c>
      <c r="C30" s="1262"/>
      <c r="D30" s="1262"/>
      <c r="E30" s="1262"/>
      <c r="F30" s="1262"/>
      <c r="G30" s="1262"/>
      <c r="H30" s="9">
        <f>SUM(H31:H35)</f>
        <v>0</v>
      </c>
    </row>
    <row r="31" spans="1:8" ht="16.2">
      <c r="A31" s="31">
        <v>4.01</v>
      </c>
      <c r="B31" s="1263" t="s">
        <v>29</v>
      </c>
      <c r="C31" s="1264"/>
      <c r="D31" s="63">
        <f>(3*3*0.5)+(1.25*1.25*2.875)</f>
        <v>8.9921875</v>
      </c>
      <c r="E31" s="49">
        <v>9</v>
      </c>
      <c r="F31" s="11" t="s">
        <v>39</v>
      </c>
      <c r="G31" s="12"/>
      <c r="H31" s="13">
        <f>E31*G31</f>
        <v>0</v>
      </c>
    </row>
    <row r="32" spans="1:8">
      <c r="A32" s="64">
        <v>4.0199999999999996</v>
      </c>
      <c r="B32" s="1257" t="s">
        <v>30</v>
      </c>
      <c r="C32" s="1258"/>
      <c r="D32" s="60">
        <v>1</v>
      </c>
      <c r="E32" s="50"/>
      <c r="F32" s="18" t="s">
        <v>38</v>
      </c>
      <c r="G32" s="12"/>
      <c r="H32" s="13">
        <f>E32*G32</f>
        <v>0</v>
      </c>
    </row>
    <row r="33" spans="1:8">
      <c r="A33" s="31">
        <v>4.03</v>
      </c>
      <c r="B33" s="1257" t="s">
        <v>31</v>
      </c>
      <c r="C33" s="1258"/>
      <c r="D33" s="67">
        <v>25</v>
      </c>
      <c r="E33" s="51">
        <v>25</v>
      </c>
      <c r="F33" s="68" t="s">
        <v>41</v>
      </c>
      <c r="G33" s="12"/>
      <c r="H33" s="13">
        <f t="shared" ref="H33:H35" si="3">E33*G33</f>
        <v>0</v>
      </c>
    </row>
    <row r="34" spans="1:8">
      <c r="A34" s="64">
        <v>4.04</v>
      </c>
      <c r="B34" s="1257" t="s">
        <v>32</v>
      </c>
      <c r="C34" s="1258"/>
      <c r="D34" s="67">
        <v>1</v>
      </c>
      <c r="E34" s="51"/>
      <c r="F34" s="68" t="s">
        <v>41</v>
      </c>
      <c r="G34" s="12"/>
      <c r="H34" s="13">
        <f t="shared" si="3"/>
        <v>0</v>
      </c>
    </row>
    <row r="35" spans="1:8">
      <c r="A35" s="31">
        <v>4.05</v>
      </c>
      <c r="B35" s="65" t="s">
        <v>33</v>
      </c>
      <c r="C35" s="66"/>
      <c r="D35" s="67">
        <v>1</v>
      </c>
      <c r="E35" s="51"/>
      <c r="F35" s="68" t="s">
        <v>42</v>
      </c>
      <c r="G35" s="12"/>
      <c r="H35" s="13">
        <f t="shared" si="3"/>
        <v>0</v>
      </c>
    </row>
    <row r="36" spans="1:8" ht="15" thickBot="1">
      <c r="A36" s="62"/>
      <c r="B36" s="1259"/>
      <c r="C36" s="1260"/>
      <c r="D36" s="57"/>
      <c r="E36" s="69"/>
      <c r="F36" s="58"/>
      <c r="G36" s="16"/>
      <c r="H36" s="17"/>
    </row>
    <row r="37" spans="1:8" ht="15" thickBot="1">
      <c r="A37" s="30">
        <v>5</v>
      </c>
      <c r="B37" s="1261" t="s">
        <v>34</v>
      </c>
      <c r="C37" s="1262"/>
      <c r="D37" s="1262"/>
      <c r="E37" s="1262"/>
      <c r="F37" s="1262"/>
      <c r="G37" s="1262"/>
      <c r="H37" s="9">
        <f>SUM(H38:H40)</f>
        <v>39.353448275862071</v>
      </c>
    </row>
    <row r="38" spans="1:8" ht="16.2">
      <c r="A38" s="31">
        <v>5.01</v>
      </c>
      <c r="B38" s="1263" t="s">
        <v>35</v>
      </c>
      <c r="C38" s="1264"/>
      <c r="D38" s="70">
        <f>3*3*0.075</f>
        <v>0.67499999999999993</v>
      </c>
      <c r="E38" s="52">
        <v>1</v>
      </c>
      <c r="F38" s="11" t="s">
        <v>39</v>
      </c>
      <c r="G38" s="55"/>
      <c r="H38" s="13">
        <f>E38*G38</f>
        <v>0</v>
      </c>
    </row>
    <row r="39" spans="1:8">
      <c r="A39" s="59">
        <v>5.0199999999999996</v>
      </c>
      <c r="B39" s="1257" t="s">
        <v>44</v>
      </c>
      <c r="C39" s="1258"/>
      <c r="D39" s="71">
        <f>((1/5)*E38)*2</f>
        <v>0.4</v>
      </c>
      <c r="E39" s="53">
        <v>3</v>
      </c>
      <c r="F39" s="11" t="s">
        <v>45</v>
      </c>
      <c r="G39" s="55">
        <v>11</v>
      </c>
      <c r="H39" s="13">
        <f>E39*G39</f>
        <v>33</v>
      </c>
    </row>
    <row r="40" spans="1:8" ht="16.2">
      <c r="A40" s="31">
        <v>5.03</v>
      </c>
      <c r="B40" s="1257" t="s">
        <v>43</v>
      </c>
      <c r="C40" s="1258"/>
      <c r="D40" s="71">
        <f>((4/5)*E38)/12</f>
        <v>6.6666666666666666E-2</v>
      </c>
      <c r="E40" s="54">
        <v>0.5</v>
      </c>
      <c r="F40" s="11" t="s">
        <v>39</v>
      </c>
      <c r="G40" s="55">
        <f>(335/29)+(0.1*(335/29))</f>
        <v>12.706896551724137</v>
      </c>
      <c r="H40" s="13">
        <f>E40*G40</f>
        <v>6.3534482758620685</v>
      </c>
    </row>
    <row r="41" spans="1:8" ht="15" thickBot="1">
      <c r="A41" s="34"/>
      <c r="B41" s="39"/>
      <c r="C41" s="28"/>
      <c r="D41" s="29"/>
      <c r="E41" s="72"/>
      <c r="F41" s="58"/>
      <c r="G41" s="16"/>
      <c r="H41" s="26"/>
    </row>
    <row r="42" spans="1:8" ht="17.399999999999999" thickBot="1">
      <c r="A42" s="37"/>
      <c r="B42" s="19"/>
      <c r="C42" s="19"/>
      <c r="D42" s="19"/>
      <c r="E42" s="19"/>
      <c r="F42" s="19"/>
      <c r="G42" s="20" t="s">
        <v>11</v>
      </c>
      <c r="H42" s="21">
        <f>H11+H20+H25+H30+H37</f>
        <v>39.353448275862071</v>
      </c>
    </row>
  </sheetData>
  <mergeCells count="25">
    <mergeCell ref="B26:C26"/>
    <mergeCell ref="A8:H8"/>
    <mergeCell ref="B9:C9"/>
    <mergeCell ref="B11:G11"/>
    <mergeCell ref="B12:C12"/>
    <mergeCell ref="B15:C15"/>
    <mergeCell ref="B19:C19"/>
    <mergeCell ref="B20:G20"/>
    <mergeCell ref="B21:C21"/>
    <mergeCell ref="B22:C22"/>
    <mergeCell ref="B23:C23"/>
    <mergeCell ref="B25:G25"/>
    <mergeCell ref="B27:C27"/>
    <mergeCell ref="B28:C28"/>
    <mergeCell ref="B29:C29"/>
    <mergeCell ref="B30:G30"/>
    <mergeCell ref="B31:C31"/>
    <mergeCell ref="B40:C40"/>
    <mergeCell ref="B32:C32"/>
    <mergeCell ref="B34:C34"/>
    <mergeCell ref="B36:C36"/>
    <mergeCell ref="B37:G37"/>
    <mergeCell ref="B38:C38"/>
    <mergeCell ref="B39:C39"/>
    <mergeCell ref="B33:C3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EDE409A5B2014187747DBB5F173955" ma:contentTypeVersion="15" ma:contentTypeDescription="Create a new document." ma:contentTypeScope="" ma:versionID="ef2ec7bca5d29dc4a49556d3f87be1d2">
  <xsd:schema xmlns:xsd="http://www.w3.org/2001/XMLSchema" xmlns:xs="http://www.w3.org/2001/XMLSchema" xmlns:p="http://schemas.microsoft.com/office/2006/metadata/properties" xmlns:ns2="87064d5d-2cad-45f3-b496-bdcfd44ee67c" xmlns:ns3="a63b7890-d1cc-48fe-b44a-f65067685daf" targetNamespace="http://schemas.microsoft.com/office/2006/metadata/properties" ma:root="true" ma:fieldsID="04f62819603aa9fc376adfa2cbec45e8" ns2:_="" ns3:_="">
    <xsd:import namespace="87064d5d-2cad-45f3-b496-bdcfd44ee67c"/>
    <xsd:import namespace="a63b7890-d1cc-48fe-b44a-f65067685da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64d5d-2cad-45f3-b496-bdcfd44ee6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f7f0ed9-a75d-4b16-a5a6-1223c7ac253b" ma:termSetId="09814cd3-568e-fe90-9814-8d621ff8fb84" ma:anchorId="fba54fb3-c3e1-fe81-a776-ca4b69148c4d" ma:open="true" ma:isKeyword="false">
      <xsd:complexType>
        <xsd:sequence>
          <xsd:element ref="pc:Terms" minOccurs="0" maxOccurs="1"/>
        </xsd:sequence>
      </xsd:complex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3b7890-d1cc-48fe-b44a-f65067685daf"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01fdc5-e8ba-465b-88a9-75ca0624c14d}" ma:internalName="TaxCatchAll" ma:showField="CatchAllData" ma:web="a63b7890-d1cc-48fe-b44a-f65067685da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63b7890-d1cc-48fe-b44a-f65067685daf" xsi:nil="true"/>
    <lcf76f155ced4ddcb4097134ff3c332f xmlns="87064d5d-2cad-45f3-b496-bdcfd44ee67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5636954-ADBF-43BA-B3B5-68D57F6386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64d5d-2cad-45f3-b496-bdcfd44ee67c"/>
    <ds:schemaRef ds:uri="a63b7890-d1cc-48fe-b44a-f65067685d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680EA5-6E7D-4823-B598-CDB77B7C589C}">
  <ds:schemaRefs>
    <ds:schemaRef ds:uri="http://schemas.microsoft.com/sharepoint/v3/contenttype/forms"/>
  </ds:schemaRefs>
</ds:datastoreItem>
</file>

<file path=customXml/itemProps3.xml><?xml version="1.0" encoding="utf-8"?>
<ds:datastoreItem xmlns:ds="http://schemas.openxmlformats.org/officeDocument/2006/customXml" ds:itemID="{76CD9D82-F63A-451A-AB91-DF7149BB3530}">
  <ds:schemaRefs>
    <ds:schemaRef ds:uri="http://schemas.microsoft.com/office/2006/metadata/properties"/>
    <ds:schemaRef ds:uri="http://schemas.microsoft.com/office/infopath/2007/PartnerControls"/>
    <ds:schemaRef ds:uri="a63b7890-d1cc-48fe-b44a-f65067685daf"/>
    <ds:schemaRef ds:uri="87064d5d-2cad-45f3-b496-bdcfd44ee67c"/>
    <ds:schemaRef ds:uri="780035f6-cf8a-4292-bed0-5a8041dba07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sheet 1</vt:lpstr>
      <vt:lpstr>BOQ B-DORMS</vt:lpstr>
      <vt:lpstr>Struct. Eng. Est. C-Dorm WOMEN</vt:lpstr>
      <vt:lpstr>BOQ C-DORM WOMEN</vt:lpstr>
      <vt:lpstr>Structural Eng. Est. C-Dorm MEN</vt:lpstr>
      <vt:lpstr>BOQ C-Dorm men</vt:lpstr>
      <vt:lpstr>Sanitary Engineers Est. C-Dorms</vt:lpstr>
      <vt:lpstr>Sanitary Engineers Est.B-Dorms </vt:lpstr>
      <vt:lpstr>Sheet1</vt:lpstr>
      <vt:lpstr>'sheet 1'!_Toc172413908</vt:lpstr>
      <vt:lpstr>'sheet 1'!_Toc175227541</vt:lpstr>
      <vt:lpstr>'BOQ C-Dorm men'!Print_Area</vt:lpstr>
      <vt:lpstr>'BOQ C-DORM WOMEN'!Print_Area</vt:lpstr>
      <vt:lpstr>'Sanitary Engineers Est. C-Dorms'!Print_Area</vt:lpstr>
      <vt:lpstr>'Sanitary Engineers Est.B-Dorms '!Print_Area</vt:lpstr>
      <vt:lpstr>'sheet 1'!Print_Area</vt:lpstr>
      <vt:lpstr>'Struct. Eng. Est. C-Dorm WOMEN'!Print_Area</vt:lpstr>
      <vt:lpstr>'Structural Eng. Est. C-Dorm MEN'!Print_Area</vt:lpstr>
      <vt:lpstr>'BOQ C-Dorm men'!Print_Titles</vt:lpstr>
      <vt:lpstr>'BOQ C-DORM WOMEN'!Print_Titles</vt:lpstr>
      <vt:lpstr>'Sanitary Engineers Est. C-Dorms'!Print_Titles</vt:lpstr>
      <vt:lpstr>'Sanitary Engineers Est.B-Dorms '!Print_Titles</vt:lpstr>
      <vt:lpstr>'sheet 1'!Print_Titles</vt:lpstr>
      <vt:lpstr>'Struct. Eng. Est. C-Dorm WOMEN'!Print_Titles</vt:lpstr>
      <vt:lpstr>'Structural Eng. Est. C-Dorm MEN'!Print_Titles</vt:lpstr>
    </vt:vector>
  </TitlesOfParts>
  <Company>CODECO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Ashvin Pancham</dc:creator>
  <cp:lastModifiedBy>Sandhesa Rathipal</cp:lastModifiedBy>
  <cp:lastPrinted>2024-12-12T02:41:54Z</cp:lastPrinted>
  <dcterms:created xsi:type="dcterms:W3CDTF">2017-03-01T17:26:14Z</dcterms:created>
  <dcterms:modified xsi:type="dcterms:W3CDTF">2024-12-12T02:43:04Z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0x010100E6EDE409A5B2014187747DBB5F173955</vt:lpwstr>
  </property>
  <property fmtid="{D5CDD505-2E9C-101B-9397-08002B2CF9AE}" pid="3" name="MediaServiceImageTags">
    <vt:lpwstr/>
  </property>
</Properties>
</file>